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15450" windowHeight="9585" tabRatio="722" activeTab="4"/>
  </bookViews>
  <sheets>
    <sheet name="生産" sheetId="1" r:id="rId1"/>
    <sheet name="出荷" sheetId="2" r:id="rId2"/>
    <sheet name="販売" sheetId="3" r:id="rId3"/>
    <sheet name="在庫" sheetId="4" r:id="rId4"/>
    <sheet name="統計表" sheetId="5" r:id="rId5"/>
  </sheets>
  <externalReferences>
    <externalReference r:id="rId8"/>
  </externalReferences>
  <definedNames>
    <definedName name="グラフ">'[1]A'!$A$3:$I$9</definedName>
  </definedNames>
  <calcPr fullCalcOnLoad="1"/>
</workbook>
</file>

<file path=xl/sharedStrings.xml><?xml version="1.0" encoding="utf-8"?>
<sst xmlns="http://schemas.openxmlformats.org/spreadsheetml/2006/main" count="927" uniqueCount="230">
  <si>
    <t>出所：可塑剤工業会</t>
  </si>
  <si>
    <t>単位：Ｔｏｎ、％</t>
  </si>
  <si>
    <t>フタル酸系</t>
  </si>
  <si>
    <t>合      計</t>
  </si>
  <si>
    <t>前年比</t>
  </si>
  <si>
    <t>ＤＯＰ</t>
  </si>
  <si>
    <t>ＤＢＰ</t>
  </si>
  <si>
    <t>ＤＩＤＰ</t>
  </si>
  <si>
    <t>ＤＩＮＰ</t>
  </si>
  <si>
    <t>その他</t>
  </si>
  <si>
    <t>ｱｼﾞﾋﾟﾝ酸系</t>
  </si>
  <si>
    <t>　　　４月</t>
  </si>
  <si>
    <t>　２／４期</t>
  </si>
  <si>
    <t>　　　７月</t>
  </si>
  <si>
    <t>　３／４期</t>
  </si>
  <si>
    <t>　　１０月</t>
  </si>
  <si>
    <t>　４／４期</t>
  </si>
  <si>
    <t>　１／４期</t>
  </si>
  <si>
    <t>可塑剤　在庫表</t>
  </si>
  <si>
    <t>前年比</t>
  </si>
  <si>
    <t>　　　１０月</t>
  </si>
  <si>
    <t>　　　１１</t>
  </si>
  <si>
    <t>　　　１２</t>
  </si>
  <si>
    <t xml:space="preserve">   -</t>
  </si>
  <si>
    <t>　　　 ２</t>
  </si>
  <si>
    <t>　　 　３</t>
  </si>
  <si>
    <t>　　　 ４月</t>
  </si>
  <si>
    <t>　　　 ５</t>
  </si>
  <si>
    <t>　　 　６</t>
  </si>
  <si>
    <t>　　　８</t>
  </si>
  <si>
    <t>　　　９</t>
  </si>
  <si>
    <t>　　　 ３</t>
  </si>
  <si>
    <t>　　　５</t>
  </si>
  <si>
    <t>　　　６</t>
  </si>
  <si>
    <t>　　　 ４月</t>
  </si>
  <si>
    <t>　　 　５</t>
  </si>
  <si>
    <t>　　　 ６</t>
  </si>
  <si>
    <t>　　　 ７月</t>
  </si>
  <si>
    <t>　　 　８</t>
  </si>
  <si>
    <t>　　 　９</t>
  </si>
  <si>
    <t>　　　 ８</t>
  </si>
  <si>
    <t>０５年</t>
  </si>
  <si>
    <t>　０５年度</t>
  </si>
  <si>
    <t>０６年</t>
  </si>
  <si>
    <t>　０６年度</t>
  </si>
  <si>
    <t xml:space="preserve"> </t>
  </si>
  <si>
    <t>０７年</t>
  </si>
  <si>
    <t>０８年１月</t>
  </si>
  <si>
    <t>　０７年度</t>
  </si>
  <si>
    <t>０８年上期</t>
  </si>
  <si>
    <t xml:space="preserve"> </t>
  </si>
  <si>
    <t>前年比</t>
  </si>
  <si>
    <t>０８年</t>
  </si>
  <si>
    <t>　　　 ２</t>
  </si>
  <si>
    <t>　　　 ９</t>
  </si>
  <si>
    <t>-</t>
  </si>
  <si>
    <t>０８年下期</t>
  </si>
  <si>
    <t>０９年１月</t>
  </si>
  <si>
    <t>　０４年会年</t>
  </si>
  <si>
    <t>　　 　３</t>
  </si>
  <si>
    <t>　　　 ６</t>
  </si>
  <si>
    <t>　　　 ２</t>
  </si>
  <si>
    <t>　０６年度</t>
  </si>
  <si>
    <t>　０８年度</t>
  </si>
  <si>
    <t>　　　２</t>
  </si>
  <si>
    <t>　　　３</t>
  </si>
  <si>
    <t>　　１１</t>
  </si>
  <si>
    <t>　　１２</t>
  </si>
  <si>
    <t>　　 　６</t>
  </si>
  <si>
    <t>単位：Ton、％</t>
  </si>
  <si>
    <t xml:space="preserve"> 品   目</t>
  </si>
  <si>
    <t>繰　越</t>
  </si>
  <si>
    <t>受　入</t>
  </si>
  <si>
    <t>輸　入</t>
  </si>
  <si>
    <t>生　産</t>
  </si>
  <si>
    <t>自家消費</t>
  </si>
  <si>
    <t>販　売</t>
  </si>
  <si>
    <t>国内計</t>
  </si>
  <si>
    <t>輸　出</t>
  </si>
  <si>
    <t>出荷合計</t>
  </si>
  <si>
    <t>払　出</t>
  </si>
  <si>
    <t>在　庫</t>
  </si>
  <si>
    <t>　ＤＯＰ</t>
  </si>
  <si>
    <t>　ＤＢＰ</t>
  </si>
  <si>
    <t>　ＤＩＤＰ</t>
  </si>
  <si>
    <t>　その他</t>
  </si>
  <si>
    <t>　合   計</t>
  </si>
  <si>
    <t>供　　　給</t>
  </si>
  <si>
    <t>　ＤＩＮＰ</t>
  </si>
  <si>
    <t xml:space="preserve"> </t>
  </si>
  <si>
    <t>出　　　荷</t>
  </si>
  <si>
    <t>可塑剤  生産実績</t>
  </si>
  <si>
    <t xml:space="preserve"> </t>
  </si>
  <si>
    <t>可塑剤　販売実績</t>
  </si>
  <si>
    <t>０９年上期</t>
  </si>
  <si>
    <t>０７年4月</t>
  </si>
  <si>
    <t xml:space="preserve">  ４／１９</t>
  </si>
  <si>
    <r>
      <t xml:space="preserve"> 　</t>
    </r>
    <r>
      <rPr>
        <sz val="14"/>
        <rFont val="ＭＳ Ｐゴシック"/>
        <family val="3"/>
      </rPr>
      <t>３／１９</t>
    </r>
  </si>
  <si>
    <r>
      <t>　</t>
    </r>
    <r>
      <rPr>
        <sz val="14"/>
        <rFont val="ＭＳ Ｐゴシック"/>
        <family val="3"/>
      </rPr>
      <t>２／１９</t>
    </r>
  </si>
  <si>
    <r>
      <t xml:space="preserve"> </t>
    </r>
    <r>
      <rPr>
        <sz val="14"/>
        <rFont val="ＭＳ Ｐゴシック"/>
        <family val="3"/>
      </rPr>
      <t xml:space="preserve"> １／１９</t>
    </r>
  </si>
  <si>
    <t>　　　 ９</t>
  </si>
  <si>
    <t>　　　９</t>
  </si>
  <si>
    <t>０４年暦年</t>
  </si>
  <si>
    <r>
      <t>可塑剤出荷実績</t>
    </r>
    <r>
      <rPr>
        <sz val="18"/>
        <color indexed="30"/>
        <rFont val="AR P丸ゴシック体E"/>
        <family val="3"/>
      </rPr>
      <t>（自消＋国内販売）</t>
    </r>
  </si>
  <si>
    <t>　　　　　　　　　　　　　　　　　　２００９年１０月より花王㈱が減となる。</t>
  </si>
  <si>
    <t>２００９年１０月より花王㈱が減となる。</t>
  </si>
  <si>
    <t>０９年下期</t>
  </si>
  <si>
    <t>０９年下期</t>
  </si>
  <si>
    <t>０９年</t>
  </si>
  <si>
    <t>１０年１月</t>
  </si>
  <si>
    <t>　０９年度</t>
  </si>
  <si>
    <t>　　　３</t>
  </si>
  <si>
    <t>「可塑剤」生産・出荷・在庫統計表</t>
  </si>
  <si>
    <t>１０年上期</t>
  </si>
  <si>
    <t>　　　６</t>
  </si>
  <si>
    <t>　　　１１</t>
  </si>
  <si>
    <t>１０年下期</t>
  </si>
  <si>
    <t>１０年</t>
  </si>
  <si>
    <t>*その他フタレートにはイソフタル酸、テレフタル酸系等含む。（2010年12月度より）</t>
  </si>
  <si>
    <t>１１年１月</t>
  </si>
  <si>
    <t>　　　２</t>
  </si>
  <si>
    <t>　　　 ３</t>
  </si>
  <si>
    <t>１０下期</t>
  </si>
  <si>
    <t>　　　 ６</t>
  </si>
  <si>
    <t>１１年上期</t>
  </si>
  <si>
    <t>　　 　９</t>
  </si>
  <si>
    <t>１１年下期</t>
  </si>
  <si>
    <t>１１年</t>
  </si>
  <si>
    <t>１１年下期</t>
  </si>
  <si>
    <t>１２年１月</t>
  </si>
  <si>
    <t>　１０年度</t>
  </si>
  <si>
    <t>１２年上期</t>
  </si>
  <si>
    <t>　１１年度</t>
  </si>
  <si>
    <t xml:space="preserve">  １１年</t>
  </si>
  <si>
    <t xml:space="preserve">  ０４年暦年</t>
  </si>
  <si>
    <t xml:space="preserve">  ０５年</t>
  </si>
  <si>
    <t xml:space="preserve">  ０６年</t>
  </si>
  <si>
    <t xml:space="preserve">  ０７年</t>
  </si>
  <si>
    <t xml:space="preserve">  ０８年</t>
  </si>
  <si>
    <t xml:space="preserve">  ０９年</t>
  </si>
  <si>
    <t xml:space="preserve">  １０年</t>
  </si>
  <si>
    <t>１２年下期</t>
  </si>
  <si>
    <t>１２年</t>
  </si>
  <si>
    <t>０４年暦年</t>
  </si>
  <si>
    <t>０５年</t>
  </si>
  <si>
    <t>０６年</t>
  </si>
  <si>
    <t>１２年下期</t>
  </si>
  <si>
    <t>　０４年会年</t>
  </si>
  <si>
    <t xml:space="preserve">  １２年</t>
  </si>
  <si>
    <t>１３年１月</t>
  </si>
  <si>
    <t>　１２年度</t>
  </si>
  <si>
    <t xml:space="preserve"> '１１年度</t>
  </si>
  <si>
    <t xml:space="preserve"> '１２年度</t>
  </si>
  <si>
    <t>　０５年度</t>
  </si>
  <si>
    <t>　０６年度</t>
  </si>
  <si>
    <t>　０７年度</t>
  </si>
  <si>
    <t>　０８年度</t>
  </si>
  <si>
    <t>　０９年度</t>
  </si>
  <si>
    <t>　１０年度</t>
  </si>
  <si>
    <t>　１１年度</t>
  </si>
  <si>
    <t>　１２年度</t>
  </si>
  <si>
    <t>　０７年度</t>
  </si>
  <si>
    <t xml:space="preserve">  １１年度</t>
  </si>
  <si>
    <t xml:space="preserve">  １２年度</t>
  </si>
  <si>
    <t xml:space="preserve">  ５／１９</t>
  </si>
  <si>
    <t>１３年上期</t>
  </si>
  <si>
    <t>フタル酸系の推移の比較（フタル酸系合計）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</si>
  <si>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</si>
  <si>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</si>
  <si>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</si>
  <si>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</si>
  <si>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</si>
  <si>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</si>
  <si>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</si>
  <si>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</si>
  <si>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</si>
  <si>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</si>
  <si>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</si>
  <si>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</si>
  <si>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ﾌﾀﾚｰﾄ合計</t>
  </si>
  <si>
    <t>ＤＯＰ</t>
  </si>
  <si>
    <t>ＤＩＮＰ</t>
  </si>
  <si>
    <t>2008年</t>
  </si>
  <si>
    <t>2009年</t>
  </si>
  <si>
    <t>2011年</t>
  </si>
  <si>
    <t>2010年</t>
  </si>
  <si>
    <t>2012年</t>
  </si>
  <si>
    <t>2013年</t>
  </si>
  <si>
    <t xml:space="preserve">    </t>
  </si>
  <si>
    <t>　</t>
  </si>
  <si>
    <t>　</t>
  </si>
  <si>
    <t>１３年下期</t>
  </si>
  <si>
    <t>１３年</t>
  </si>
  <si>
    <t>１３年下期</t>
  </si>
  <si>
    <t xml:space="preserve">  １３年</t>
  </si>
  <si>
    <t>単位：トン</t>
  </si>
  <si>
    <t>１４年１月</t>
  </si>
  <si>
    <t>出荷数量</t>
  </si>
  <si>
    <t>2014年</t>
  </si>
  <si>
    <t xml:space="preserve"> '１３年度</t>
  </si>
  <si>
    <t xml:space="preserve"> </t>
  </si>
  <si>
    <t>　１３年度</t>
  </si>
  <si>
    <t>　１３年度</t>
  </si>
  <si>
    <t xml:space="preserve">  １３年度</t>
  </si>
  <si>
    <t>フタル酸系可塑剤　暦年・国内出荷量月比較</t>
  </si>
  <si>
    <t>１４年上期</t>
  </si>
  <si>
    <t xml:space="preserve"> </t>
  </si>
  <si>
    <t>DOP+DINP輸入量</t>
  </si>
  <si>
    <t>　　単位：トン</t>
  </si>
  <si>
    <r>
      <t>フタル酸系可塑剤　</t>
    </r>
    <r>
      <rPr>
        <b/>
        <sz val="18"/>
        <color indexed="30"/>
        <rFont val="ＭＳ 明朝"/>
        <family val="1"/>
      </rPr>
      <t>国内出荷量推移グラフ</t>
    </r>
    <r>
      <rPr>
        <b/>
        <sz val="18"/>
        <rFont val="ＭＳ 明朝"/>
        <family val="1"/>
      </rPr>
      <t xml:space="preserve"> ・</t>
    </r>
    <r>
      <rPr>
        <b/>
        <sz val="18"/>
        <color indexed="10"/>
        <rFont val="ＭＳ 明朝"/>
        <family val="1"/>
      </rPr>
      <t xml:space="preserve"> DOP+DINP輸入数量</t>
    </r>
  </si>
  <si>
    <t>１４年下期</t>
  </si>
  <si>
    <t>１４年</t>
  </si>
  <si>
    <t>１４年下期</t>
  </si>
  <si>
    <t xml:space="preserve">  １４年</t>
  </si>
  <si>
    <t>１５年１月</t>
  </si>
  <si>
    <t>　１４年度</t>
  </si>
  <si>
    <t xml:space="preserve"> '１４年度</t>
  </si>
  <si>
    <t>　１４年度</t>
  </si>
  <si>
    <t>　　　３</t>
  </si>
  <si>
    <t xml:space="preserve">  １４年度</t>
  </si>
  <si>
    <t>-</t>
  </si>
  <si>
    <t>４月</t>
  </si>
  <si>
    <t>４月</t>
  </si>
  <si>
    <t>３月</t>
  </si>
  <si>
    <t xml:space="preserve"> </t>
  </si>
  <si>
    <t>５月</t>
  </si>
  <si>
    <t>　　　 ５月</t>
  </si>
  <si>
    <t>　　　５月</t>
  </si>
  <si>
    <t>平成２７年５月度</t>
  </si>
  <si>
    <t>2015年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</si>
</sst>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_);[Red]\(0.0\)"/>
    <numFmt numFmtId="182" formatCode="0.0_ "/>
    <numFmt numFmtId="183" formatCode="#,##0.0;\-#,##0.0"/>
  </numFmts>
  <fonts count="74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明朝"/>
      <family val="1"/>
    </font>
    <font>
      <sz val="16"/>
      <name val="ＭＳ Ｐゴシック"/>
      <family val="3"/>
    </font>
    <font>
      <sz val="6"/>
      <name val="ＭＳ Ｐゴシック"/>
      <family val="3"/>
    </font>
    <font>
      <sz val="14"/>
      <name val="AR P丸ゴシック体E"/>
      <family val="3"/>
    </font>
    <font>
      <sz val="18"/>
      <color indexed="30"/>
      <name val="AR P丸ゴシック体E"/>
      <family val="3"/>
    </font>
    <font>
      <sz val="8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10"/>
      <color indexed="8"/>
      <name val="ＭＳ Ｐゴシック"/>
      <family val="3"/>
    </font>
    <font>
      <b/>
      <sz val="18"/>
      <name val="ＭＳ 明朝"/>
      <family val="1"/>
    </font>
    <font>
      <b/>
      <sz val="12"/>
      <name val="ＭＳ 明朝"/>
      <family val="1"/>
    </font>
    <font>
      <b/>
      <sz val="18"/>
      <color indexed="10"/>
      <name val="ＭＳ 明朝"/>
      <family val="1"/>
    </font>
    <font>
      <b/>
      <sz val="18"/>
      <color indexed="30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30"/>
      <name val="AR P丸ゴシック体E"/>
      <family val="3"/>
    </font>
    <font>
      <sz val="12"/>
      <color indexed="30"/>
      <name val="AR P丸ゴシック体E"/>
      <family val="3"/>
    </font>
    <font>
      <sz val="12"/>
      <color indexed="30"/>
      <name val="ＭＳ Ｐゴシック"/>
      <family val="3"/>
    </font>
    <font>
      <sz val="14"/>
      <color indexed="30"/>
      <name val="AR P丸ゴシック体E"/>
      <family val="3"/>
    </font>
    <font>
      <sz val="14"/>
      <color indexed="30"/>
      <name val="ＭＳ Ｐゴシック"/>
      <family val="3"/>
    </font>
    <font>
      <sz val="11"/>
      <color indexed="10"/>
      <name val="ＭＳ 明朝"/>
      <family val="1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rgb="FF0070C0"/>
      <name val="AR P丸ゴシック体E"/>
      <family val="3"/>
    </font>
    <font>
      <sz val="12"/>
      <color rgb="FF0070C0"/>
      <name val="AR P丸ゴシック体E"/>
      <family val="3"/>
    </font>
    <font>
      <sz val="12"/>
      <color rgb="FF0070C0"/>
      <name val="ＭＳ Ｐゴシック"/>
      <family val="3"/>
    </font>
    <font>
      <sz val="14"/>
      <color rgb="FF0070C0"/>
      <name val="AR P丸ゴシック体E"/>
      <family val="3"/>
    </font>
    <font>
      <sz val="14"/>
      <color rgb="FF0070C0"/>
      <name val="ＭＳ Ｐゴシック"/>
      <family val="3"/>
    </font>
    <font>
      <sz val="18"/>
      <color rgb="FF0070C0"/>
      <name val="AR P丸ゴシック体E"/>
      <family val="3"/>
    </font>
    <font>
      <sz val="11"/>
      <color rgb="FFFF0000"/>
      <name val="ＭＳ 明朝"/>
      <family val="1"/>
    </font>
    <font>
      <sz val="12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medium">
        <color theme="1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theme="1"/>
      </bottom>
    </border>
    <border>
      <left>
        <color indexed="63"/>
      </left>
      <right>
        <color indexed="63"/>
      </right>
      <top style="medium">
        <color indexed="8"/>
      </top>
      <bottom style="medium">
        <color theme="1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theme="1"/>
      </bottom>
    </border>
    <border>
      <left style="medium">
        <color indexed="8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theme="1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theme="1"/>
      </bottom>
    </border>
    <border>
      <left style="medium">
        <color theme="1"/>
      </left>
      <right>
        <color indexed="63"/>
      </right>
      <top style="thin">
        <color indexed="8"/>
      </top>
      <bottom style="medium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 style="medium">
        <color theme="1"/>
      </left>
      <right>
        <color indexed="63"/>
      </right>
      <top>
        <color indexed="63"/>
      </top>
      <bottom style="thin">
        <color theme="1"/>
      </bottom>
    </border>
    <border>
      <left style="medium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</border>
    <border>
      <left style="medium">
        <color indexed="8"/>
      </left>
      <right style="thin">
        <color indexed="8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medium">
        <color theme="1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theme="1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medium">
        <color indexed="8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medium">
        <color theme="1"/>
      </bottom>
    </border>
    <border>
      <left style="thin">
        <color indexed="8"/>
      </left>
      <right>
        <color indexed="63"/>
      </right>
      <top style="thin">
        <color theme="1"/>
      </top>
      <bottom style="medium">
        <color theme="1"/>
      </bottom>
    </border>
    <border>
      <left style="medium">
        <color theme="1"/>
      </left>
      <right>
        <color indexed="63"/>
      </right>
      <top style="thin">
        <color theme="1"/>
      </top>
      <bottom style="medium">
        <color theme="1"/>
      </bottom>
    </border>
    <border>
      <left style="thin">
        <color indexed="8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medium">
        <color theme="1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theme="1"/>
      </bottom>
    </border>
    <border>
      <left style="medium">
        <color indexed="8"/>
      </left>
      <right>
        <color indexed="63"/>
      </right>
      <top>
        <color indexed="63"/>
      </top>
      <bottom style="medium">
        <color theme="1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theme="1"/>
      </left>
      <right style="thin">
        <color indexed="8"/>
      </right>
      <top style="thin">
        <color theme="1"/>
      </top>
      <bottom style="medium">
        <color theme="1"/>
      </bottom>
    </border>
    <border>
      <left style="medium">
        <color indexed="8"/>
      </left>
      <right style="thin">
        <color indexed="8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 style="medium">
        <color theme="1"/>
      </bottom>
    </border>
    <border>
      <left style="medium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theme="1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 style="medium">
        <color theme="1"/>
      </right>
      <top>
        <color indexed="63"/>
      </top>
      <bottom style="medium">
        <color theme="1"/>
      </bottom>
    </border>
    <border>
      <left>
        <color indexed="63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thin"/>
      <bottom style="thin">
        <color theme="1"/>
      </bottom>
    </border>
    <border>
      <left style="thin">
        <color indexed="8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theme="1"/>
      </left>
      <right style="medium">
        <color theme="1"/>
      </right>
      <top style="thin">
        <color theme="1"/>
      </top>
      <bottom/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 style="medium">
        <color theme="1"/>
      </right>
      <top/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 style="thin">
        <color indexed="8"/>
      </right>
      <top style="medium">
        <color theme="1"/>
      </top>
      <bottom>
        <color indexed="63"/>
      </bottom>
    </border>
    <border>
      <left style="thin">
        <color indexed="8"/>
      </left>
      <right/>
      <top style="medium">
        <color theme="1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theme="1"/>
      </top>
      <bottom>
        <color indexed="63"/>
      </bottom>
    </border>
    <border>
      <left style="thin">
        <color theme="1"/>
      </left>
      <right/>
      <top style="medium">
        <color theme="1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theme="1"/>
      </bottom>
    </border>
    <border>
      <left style="thin">
        <color indexed="8"/>
      </left>
      <right style="medium">
        <color indexed="8"/>
      </right>
      <top style="thin"/>
      <bottom style="thin">
        <color theme="1"/>
      </bottom>
    </border>
    <border>
      <left style="medium">
        <color indexed="8"/>
      </left>
      <right>
        <color indexed="63"/>
      </right>
      <top style="thin"/>
      <bottom style="thin">
        <color theme="1"/>
      </bottom>
    </border>
    <border>
      <left style="medium">
        <color indexed="8"/>
      </left>
      <right style="thin">
        <color indexed="8"/>
      </right>
      <top style="thin"/>
      <bottom style="thin">
        <color theme="1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>
        <color theme="1"/>
      </left>
      <right>
        <color indexed="63"/>
      </right>
      <top>
        <color indexed="63"/>
      </top>
      <bottom style="thin"/>
    </border>
    <border>
      <left style="thin">
        <color theme="1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>
        <color theme="1"/>
      </left>
      <right>
        <color indexed="63"/>
      </right>
      <top style="thin">
        <color indexed="8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medium">
        <color indexed="8"/>
      </right>
      <top style="thin">
        <color theme="1"/>
      </top>
      <bottom style="thin">
        <color theme="1"/>
      </bottom>
    </border>
    <border>
      <left style="medium">
        <color indexed="8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theme="1"/>
      </top>
      <bottom style="thin">
        <color indexed="8"/>
      </bottom>
    </border>
    <border>
      <left style="medium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 style="medium">
        <color indexed="8"/>
      </right>
      <top style="thin">
        <color theme="1"/>
      </top>
      <bottom/>
    </border>
    <border>
      <left style="medium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medium">
        <color theme="1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theme="1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theme="1"/>
      </top>
      <bottom style="medium">
        <color indexed="8"/>
      </bottom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medium">
        <color theme="1"/>
      </left>
      <right>
        <color indexed="63"/>
      </right>
      <top>
        <color indexed="63"/>
      </top>
      <bottom style="thick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medium">
        <color theme="1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theme="1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>
        <color indexed="63"/>
      </top>
      <bottom style="thick">
        <color indexed="8"/>
      </bottom>
    </border>
    <border>
      <left style="medium">
        <color theme="1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ck">
        <color indexed="8"/>
      </bottom>
    </border>
    <border>
      <left style="medium">
        <color theme="1"/>
      </left>
      <right>
        <color indexed="63"/>
      </right>
      <top style="hair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ck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4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2" fillId="0" borderId="0">
      <alignment/>
      <protection/>
    </xf>
    <xf numFmtId="0" fontId="65" fillId="32" borderId="0" applyNumberFormat="0" applyBorder="0" applyAlignment="0" applyProtection="0"/>
  </cellStyleXfs>
  <cellXfs count="8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4" fillId="0" borderId="16" xfId="0" applyFont="1" applyBorder="1" applyAlignment="1">
      <alignment/>
    </xf>
    <xf numFmtId="37" fontId="4" fillId="0" borderId="13" xfId="0" applyNumberFormat="1" applyFont="1" applyBorder="1" applyAlignment="1" applyProtection="1">
      <alignment horizontal="right"/>
      <protection/>
    </xf>
    <xf numFmtId="37" fontId="4" fillId="0" borderId="13" xfId="0" applyNumberFormat="1" applyFont="1" applyBorder="1" applyAlignment="1" applyProtection="1">
      <alignment/>
      <protection/>
    </xf>
    <xf numFmtId="37" fontId="4" fillId="0" borderId="17" xfId="0" applyNumberFormat="1" applyFont="1" applyBorder="1" applyAlignment="1" applyProtection="1">
      <alignment horizontal="right"/>
      <protection/>
    </xf>
    <xf numFmtId="0" fontId="4" fillId="0" borderId="18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8" xfId="0" applyFont="1" applyBorder="1" applyAlignment="1" quotePrefix="1">
      <alignment/>
    </xf>
    <xf numFmtId="37" fontId="4" fillId="0" borderId="18" xfId="0" applyNumberFormat="1" applyFont="1" applyBorder="1" applyAlignment="1" applyProtection="1">
      <alignment horizontal="right"/>
      <protection/>
    </xf>
    <xf numFmtId="0" fontId="4" fillId="0" borderId="19" xfId="0" applyFont="1" applyBorder="1" applyAlignment="1">
      <alignment/>
    </xf>
    <xf numFmtId="37" fontId="4" fillId="0" borderId="20" xfId="0" applyNumberFormat="1" applyFont="1" applyBorder="1" applyAlignment="1" applyProtection="1">
      <alignment/>
      <protection/>
    </xf>
    <xf numFmtId="0" fontId="4" fillId="0" borderId="21" xfId="0" applyFont="1" applyBorder="1" applyAlignment="1">
      <alignment/>
    </xf>
    <xf numFmtId="0" fontId="4" fillId="0" borderId="20" xfId="0" applyFont="1" applyBorder="1" applyAlignment="1">
      <alignment/>
    </xf>
    <xf numFmtId="37" fontId="4" fillId="0" borderId="16" xfId="0" applyNumberFormat="1" applyFont="1" applyBorder="1" applyAlignment="1" applyProtection="1">
      <alignment/>
      <protection/>
    </xf>
    <xf numFmtId="37" fontId="4" fillId="0" borderId="22" xfId="0" applyNumberFormat="1" applyFont="1" applyBorder="1" applyAlignment="1" applyProtection="1">
      <alignment/>
      <protection/>
    </xf>
    <xf numFmtId="0" fontId="4" fillId="0" borderId="23" xfId="0" applyFont="1" applyBorder="1" applyAlignment="1">
      <alignment/>
    </xf>
    <xf numFmtId="37" fontId="4" fillId="0" borderId="23" xfId="0" applyNumberFormat="1" applyFont="1" applyBorder="1" applyAlignment="1" applyProtection="1">
      <alignment/>
      <protection/>
    </xf>
    <xf numFmtId="37" fontId="4" fillId="0" borderId="24" xfId="0" applyNumberFormat="1" applyFont="1" applyBorder="1" applyAlignment="1" applyProtection="1">
      <alignment/>
      <protection/>
    </xf>
    <xf numFmtId="0" fontId="4" fillId="0" borderId="23" xfId="0" applyFont="1" applyBorder="1" applyAlignment="1" quotePrefix="1">
      <alignment/>
    </xf>
    <xf numFmtId="37" fontId="4" fillId="0" borderId="18" xfId="0" applyNumberFormat="1" applyFont="1" applyBorder="1" applyAlignment="1" applyProtection="1">
      <alignment/>
      <protection/>
    </xf>
    <xf numFmtId="37" fontId="4" fillId="0" borderId="17" xfId="0" applyNumberFormat="1" applyFont="1" applyBorder="1" applyAlignment="1" applyProtection="1">
      <alignment/>
      <protection/>
    </xf>
    <xf numFmtId="0" fontId="4" fillId="0" borderId="11" xfId="0" applyFont="1" applyBorder="1" applyAlignment="1">
      <alignment horizontal="left"/>
    </xf>
    <xf numFmtId="0" fontId="4" fillId="0" borderId="25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5" fillId="0" borderId="27" xfId="0" applyFont="1" applyBorder="1" applyAlignment="1">
      <alignment/>
    </xf>
    <xf numFmtId="37" fontId="4" fillId="0" borderId="21" xfId="0" applyNumberFormat="1" applyFont="1" applyBorder="1" applyAlignment="1" applyProtection="1">
      <alignment/>
      <protection/>
    </xf>
    <xf numFmtId="37" fontId="4" fillId="0" borderId="28" xfId="0" applyNumberFormat="1" applyFont="1" applyBorder="1" applyAlignment="1" applyProtection="1">
      <alignment/>
      <protection/>
    </xf>
    <xf numFmtId="0" fontId="4" fillId="0" borderId="29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8" xfId="0" applyFont="1" applyBorder="1" applyAlignment="1" quotePrefix="1">
      <alignment horizontal="left"/>
    </xf>
    <xf numFmtId="0" fontId="4" fillId="0" borderId="20" xfId="0" applyFont="1" applyBorder="1" applyAlignment="1">
      <alignment horizontal="left"/>
    </xf>
    <xf numFmtId="37" fontId="4" fillId="0" borderId="20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>
      <alignment/>
    </xf>
    <xf numFmtId="0" fontId="4" fillId="0" borderId="20" xfId="0" applyFont="1" applyBorder="1" applyAlignment="1" quotePrefix="1">
      <alignment/>
    </xf>
    <xf numFmtId="0" fontId="4" fillId="0" borderId="16" xfId="0" applyFont="1" applyBorder="1" applyAlignment="1" quotePrefix="1">
      <alignment/>
    </xf>
    <xf numFmtId="0" fontId="4" fillId="0" borderId="30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/>
    </xf>
    <xf numFmtId="0" fontId="4" fillId="0" borderId="22" xfId="0" applyFont="1" applyBorder="1" applyAlignment="1">
      <alignment horizontal="center"/>
    </xf>
    <xf numFmtId="38" fontId="4" fillId="0" borderId="23" xfId="49" applyFont="1" applyBorder="1" applyAlignment="1" applyProtection="1">
      <alignment/>
      <protection/>
    </xf>
    <xf numFmtId="38" fontId="4" fillId="0" borderId="24" xfId="49" applyFont="1" applyBorder="1" applyAlignment="1" applyProtection="1">
      <alignment/>
      <protection/>
    </xf>
    <xf numFmtId="0" fontId="4" fillId="0" borderId="34" xfId="0" applyFont="1" applyBorder="1" applyAlignment="1">
      <alignment/>
    </xf>
    <xf numFmtId="0" fontId="4" fillId="0" borderId="23" xfId="0" applyFont="1" applyFill="1" applyBorder="1" applyAlignment="1">
      <alignment/>
    </xf>
    <xf numFmtId="37" fontId="4" fillId="0" borderId="23" xfId="0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6" xfId="0" applyFont="1" applyBorder="1" applyAlignment="1">
      <alignment/>
    </xf>
    <xf numFmtId="0" fontId="4" fillId="0" borderId="36" xfId="0" applyFont="1" applyBorder="1" applyAlignment="1" quotePrefix="1">
      <alignment horizontal="center"/>
    </xf>
    <xf numFmtId="0" fontId="4" fillId="0" borderId="36" xfId="0" applyFont="1" applyFill="1" applyBorder="1" applyAlignment="1" quotePrefix="1">
      <alignment horizontal="center"/>
    </xf>
    <xf numFmtId="37" fontId="4" fillId="0" borderId="18" xfId="0" applyNumberFormat="1" applyFont="1" applyFill="1" applyBorder="1" applyAlignment="1" applyProtection="1">
      <alignment horizontal="right"/>
      <protection/>
    </xf>
    <xf numFmtId="0" fontId="4" fillId="0" borderId="13" xfId="0" applyFont="1" applyFill="1" applyBorder="1" applyAlignment="1">
      <alignment horizontal="right"/>
    </xf>
    <xf numFmtId="37" fontId="4" fillId="0" borderId="17" xfId="0" applyNumberFormat="1" applyFont="1" applyFill="1" applyBorder="1" applyAlignment="1" applyProtection="1">
      <alignment horizontal="right"/>
      <protection/>
    </xf>
    <xf numFmtId="37" fontId="4" fillId="0" borderId="13" xfId="0" applyNumberFormat="1" applyFont="1" applyFill="1" applyBorder="1" applyAlignment="1" applyProtection="1">
      <alignment horizontal="right"/>
      <protection/>
    </xf>
    <xf numFmtId="0" fontId="4" fillId="0" borderId="37" xfId="0" applyFont="1" applyFill="1" applyBorder="1" applyAlignment="1" quotePrefix="1">
      <alignment/>
    </xf>
    <xf numFmtId="37" fontId="4" fillId="0" borderId="38" xfId="0" applyNumberFormat="1" applyFont="1" applyFill="1" applyBorder="1" applyAlignment="1" applyProtection="1">
      <alignment horizontal="right"/>
      <protection/>
    </xf>
    <xf numFmtId="0" fontId="4" fillId="0" borderId="39" xfId="0" applyFont="1" applyFill="1" applyBorder="1" applyAlignment="1">
      <alignment horizontal="right"/>
    </xf>
    <xf numFmtId="37" fontId="4" fillId="0" borderId="40" xfId="0" applyNumberFormat="1" applyFont="1" applyFill="1" applyBorder="1" applyAlignment="1" applyProtection="1">
      <alignment horizontal="right"/>
      <protection/>
    </xf>
    <xf numFmtId="37" fontId="4" fillId="0" borderId="39" xfId="0" applyNumberFormat="1" applyFont="1" applyFill="1" applyBorder="1" applyAlignment="1" applyProtection="1">
      <alignment horizontal="right"/>
      <protection/>
    </xf>
    <xf numFmtId="0" fontId="4" fillId="0" borderId="23" xfId="0" applyFont="1" applyFill="1" applyBorder="1" applyAlignment="1" quotePrefix="1">
      <alignment/>
    </xf>
    <xf numFmtId="38" fontId="4" fillId="0" borderId="23" xfId="0" applyNumberFormat="1" applyFont="1" applyFill="1" applyBorder="1" applyAlignment="1">
      <alignment/>
    </xf>
    <xf numFmtId="38" fontId="4" fillId="0" borderId="24" xfId="0" applyNumberFormat="1" applyFont="1" applyFill="1" applyBorder="1" applyAlignment="1">
      <alignment/>
    </xf>
    <xf numFmtId="38" fontId="4" fillId="0" borderId="23" xfId="49" applyFont="1" applyFill="1" applyBorder="1" applyAlignment="1">
      <alignment/>
    </xf>
    <xf numFmtId="0" fontId="4" fillId="0" borderId="23" xfId="0" applyFont="1" applyFill="1" applyBorder="1" applyAlignment="1">
      <alignment horizontal="right"/>
    </xf>
    <xf numFmtId="0" fontId="4" fillId="0" borderId="16" xfId="0" applyFont="1" applyFill="1" applyBorder="1" applyAlignment="1">
      <alignment/>
    </xf>
    <xf numFmtId="38" fontId="4" fillId="0" borderId="10" xfId="0" applyNumberFormat="1" applyFont="1" applyFill="1" applyBorder="1" applyAlignment="1">
      <alignment/>
    </xf>
    <xf numFmtId="180" fontId="4" fillId="0" borderId="14" xfId="0" applyNumberFormat="1" applyFont="1" applyFill="1" applyBorder="1" applyAlignment="1">
      <alignment/>
    </xf>
    <xf numFmtId="38" fontId="4" fillId="0" borderId="41" xfId="0" applyNumberFormat="1" applyFont="1" applyFill="1" applyBorder="1" applyAlignment="1">
      <alignment/>
    </xf>
    <xf numFmtId="180" fontId="4" fillId="0" borderId="42" xfId="0" applyNumberFormat="1" applyFont="1" applyFill="1" applyBorder="1" applyAlignment="1">
      <alignment/>
    </xf>
    <xf numFmtId="180" fontId="4" fillId="0" borderId="23" xfId="0" applyNumberFormat="1" applyFont="1" applyFill="1" applyBorder="1" applyAlignment="1">
      <alignment/>
    </xf>
    <xf numFmtId="38" fontId="4" fillId="0" borderId="43" xfId="0" applyNumberFormat="1" applyFont="1" applyFill="1" applyBorder="1" applyAlignment="1">
      <alignment/>
    </xf>
    <xf numFmtId="180" fontId="4" fillId="0" borderId="44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16" xfId="0" applyFont="1" applyFill="1" applyBorder="1" applyAlignment="1">
      <alignment horizontal="center"/>
    </xf>
    <xf numFmtId="37" fontId="4" fillId="0" borderId="16" xfId="0" applyNumberFormat="1" applyFont="1" applyFill="1" applyBorder="1" applyAlignment="1" applyProtection="1">
      <alignment/>
      <protection/>
    </xf>
    <xf numFmtId="37" fontId="4" fillId="0" borderId="22" xfId="0" applyNumberFormat="1" applyFont="1" applyFill="1" applyBorder="1" applyAlignment="1" applyProtection="1">
      <alignment/>
      <protection/>
    </xf>
    <xf numFmtId="37" fontId="4" fillId="0" borderId="45" xfId="0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 vertical="center"/>
    </xf>
    <xf numFmtId="0" fontId="4" fillId="0" borderId="14" xfId="0" applyFont="1" applyFill="1" applyBorder="1" applyAlignment="1" quotePrefix="1">
      <alignment horizontal="center"/>
    </xf>
    <xf numFmtId="37" fontId="4" fillId="0" borderId="23" xfId="0" applyNumberFormat="1" applyFont="1" applyFill="1" applyBorder="1" applyAlignment="1" applyProtection="1">
      <alignment horizontal="right"/>
      <protection/>
    </xf>
    <xf numFmtId="37" fontId="4" fillId="0" borderId="34" xfId="0" applyNumberFormat="1" applyFont="1" applyFill="1" applyBorder="1" applyAlignment="1" applyProtection="1">
      <alignment horizontal="right"/>
      <protection/>
    </xf>
    <xf numFmtId="37" fontId="4" fillId="0" borderId="24" xfId="0" applyNumberFormat="1" applyFont="1" applyFill="1" applyBorder="1" applyAlignment="1" applyProtection="1">
      <alignment horizontal="right"/>
      <protection/>
    </xf>
    <xf numFmtId="0" fontId="4" fillId="0" borderId="34" xfId="0" applyFont="1" applyFill="1" applyBorder="1" applyAlignment="1">
      <alignment horizontal="right"/>
    </xf>
    <xf numFmtId="37" fontId="4" fillId="0" borderId="24" xfId="0" applyNumberFormat="1" applyFont="1" applyFill="1" applyBorder="1" applyAlignment="1" applyProtection="1">
      <alignment/>
      <protection/>
    </xf>
    <xf numFmtId="37" fontId="4" fillId="0" borderId="46" xfId="0" applyNumberFormat="1" applyFont="1" applyFill="1" applyBorder="1" applyAlignment="1" applyProtection="1">
      <alignment/>
      <protection/>
    </xf>
    <xf numFmtId="37" fontId="4" fillId="0" borderId="41" xfId="0" applyNumberFormat="1" applyFont="1" applyFill="1" applyBorder="1" applyAlignment="1" applyProtection="1">
      <alignment/>
      <protection/>
    </xf>
    <xf numFmtId="37" fontId="4" fillId="0" borderId="47" xfId="0" applyNumberFormat="1" applyFont="1" applyFill="1" applyBorder="1" applyAlignment="1" applyProtection="1">
      <alignment/>
      <protection/>
    </xf>
    <xf numFmtId="37" fontId="4" fillId="0" borderId="43" xfId="0" applyNumberFormat="1" applyFont="1" applyFill="1" applyBorder="1" applyAlignment="1" applyProtection="1">
      <alignment/>
      <protection/>
    </xf>
    <xf numFmtId="37" fontId="4" fillId="0" borderId="44" xfId="0" applyNumberFormat="1" applyFont="1" applyFill="1" applyBorder="1" applyAlignment="1" applyProtection="1">
      <alignment/>
      <protection/>
    </xf>
    <xf numFmtId="37" fontId="4" fillId="0" borderId="15" xfId="0" applyNumberFormat="1" applyFont="1" applyFill="1" applyBorder="1" applyAlignment="1" applyProtection="1">
      <alignment/>
      <protection/>
    </xf>
    <xf numFmtId="37" fontId="4" fillId="0" borderId="48" xfId="0" applyNumberFormat="1" applyFont="1" applyFill="1" applyBorder="1" applyAlignment="1" applyProtection="1">
      <alignment/>
      <protection/>
    </xf>
    <xf numFmtId="37" fontId="4" fillId="0" borderId="49" xfId="0" applyNumberFormat="1" applyFont="1" applyFill="1" applyBorder="1" applyAlignment="1" applyProtection="1">
      <alignment/>
      <protection/>
    </xf>
    <xf numFmtId="0" fontId="4" fillId="0" borderId="44" xfId="0" applyFont="1" applyFill="1" applyBorder="1" applyAlignment="1">
      <alignment/>
    </xf>
    <xf numFmtId="37" fontId="4" fillId="0" borderId="50" xfId="0" applyNumberFormat="1" applyFont="1" applyFill="1" applyBorder="1" applyAlignment="1" applyProtection="1">
      <alignment/>
      <protection/>
    </xf>
    <xf numFmtId="0" fontId="4" fillId="0" borderId="49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Alignment="1">
      <alignment/>
    </xf>
    <xf numFmtId="37" fontId="4" fillId="0" borderId="51" xfId="0" applyNumberFormat="1" applyFont="1" applyBorder="1" applyAlignment="1" applyProtection="1">
      <alignment/>
      <protection/>
    </xf>
    <xf numFmtId="37" fontId="4" fillId="0" borderId="45" xfId="0" applyNumberFormat="1" applyFont="1" applyBorder="1" applyAlignment="1" applyProtection="1">
      <alignment/>
      <protection/>
    </xf>
    <xf numFmtId="0" fontId="1" fillId="0" borderId="22" xfId="0" applyFont="1" applyBorder="1" applyAlignment="1">
      <alignment horizontal="center"/>
    </xf>
    <xf numFmtId="180" fontId="4" fillId="0" borderId="52" xfId="61" applyNumberFormat="1" applyFont="1" applyBorder="1" applyAlignment="1">
      <alignment horizontal="center" vertical="center"/>
      <protection/>
    </xf>
    <xf numFmtId="180" fontId="4" fillId="0" borderId="53" xfId="61" applyNumberFormat="1" applyFont="1" applyBorder="1" applyAlignment="1">
      <alignment horizontal="center" vertical="center"/>
      <protection/>
    </xf>
    <xf numFmtId="180" fontId="4" fillId="0" borderId="14" xfId="61" applyNumberFormat="1" applyFont="1" applyBorder="1" applyAlignment="1">
      <alignment horizontal="center" vertical="center"/>
      <protection/>
    </xf>
    <xf numFmtId="180" fontId="4" fillId="0" borderId="14" xfId="61" applyNumberFormat="1" applyFont="1" applyFill="1" applyBorder="1" applyAlignment="1">
      <alignment horizontal="center" vertical="center"/>
      <protection/>
    </xf>
    <xf numFmtId="180" fontId="4" fillId="0" borderId="54" xfId="61" applyNumberFormat="1" applyFont="1" applyFill="1" applyBorder="1" applyAlignment="1">
      <alignment horizontal="center" vertical="center"/>
      <protection/>
    </xf>
    <xf numFmtId="180" fontId="4" fillId="0" borderId="0" xfId="61" applyNumberFormat="1" applyFont="1" applyFill="1" applyAlignment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61" applyFont="1">
      <alignment/>
      <protection/>
    </xf>
    <xf numFmtId="0" fontId="13" fillId="0" borderId="0" xfId="61" applyFont="1" applyFill="1">
      <alignment/>
      <protection/>
    </xf>
    <xf numFmtId="0" fontId="13" fillId="0" borderId="0" xfId="61" applyFont="1">
      <alignment/>
      <protection/>
    </xf>
    <xf numFmtId="0" fontId="6" fillId="0" borderId="0" xfId="61" applyFont="1" applyFill="1">
      <alignment/>
      <protection/>
    </xf>
    <xf numFmtId="0" fontId="6" fillId="0" borderId="0" xfId="61" applyFont="1" applyFill="1" applyAlignment="1">
      <alignment vertical="center"/>
      <protection/>
    </xf>
    <xf numFmtId="180" fontId="6" fillId="0" borderId="55" xfId="61" applyNumberFormat="1" applyFont="1" applyBorder="1" applyAlignment="1">
      <alignment vertical="center"/>
      <protection/>
    </xf>
    <xf numFmtId="180" fontId="6" fillId="0" borderId="25" xfId="61" applyNumberFormat="1" applyFont="1" applyBorder="1" applyAlignment="1">
      <alignment vertical="center"/>
      <protection/>
    </xf>
    <xf numFmtId="180" fontId="6" fillId="0" borderId="11" xfId="61" applyNumberFormat="1" applyFont="1" applyBorder="1" applyAlignment="1">
      <alignment vertical="center"/>
      <protection/>
    </xf>
    <xf numFmtId="180" fontId="6" fillId="0" borderId="56" xfId="61" applyNumberFormat="1" applyFont="1" applyFill="1" applyBorder="1" applyAlignment="1">
      <alignment vertical="center"/>
      <protection/>
    </xf>
    <xf numFmtId="180" fontId="6" fillId="0" borderId="57" xfId="61" applyNumberFormat="1" applyFont="1" applyFill="1" applyBorder="1" applyAlignment="1">
      <alignment vertical="center"/>
      <protection/>
    </xf>
    <xf numFmtId="180" fontId="6" fillId="0" borderId="58" xfId="61" applyNumberFormat="1" applyFont="1" applyFill="1" applyBorder="1" applyAlignment="1">
      <alignment vertical="center"/>
      <protection/>
    </xf>
    <xf numFmtId="180" fontId="6" fillId="0" borderId="52" xfId="61" applyNumberFormat="1" applyFont="1" applyBorder="1" applyAlignment="1">
      <alignment vertical="center"/>
      <protection/>
    </xf>
    <xf numFmtId="180" fontId="6" fillId="0" borderId="53" xfId="61" applyNumberFormat="1" applyFont="1" applyBorder="1" applyAlignment="1">
      <alignment vertical="center"/>
      <protection/>
    </xf>
    <xf numFmtId="180" fontId="6" fillId="0" borderId="11" xfId="61" applyNumberFormat="1" applyFont="1" applyFill="1" applyBorder="1" applyAlignment="1">
      <alignment vertical="center"/>
      <protection/>
    </xf>
    <xf numFmtId="180" fontId="6" fillId="0" borderId="54" xfId="61" applyNumberFormat="1" applyFont="1" applyFill="1" applyBorder="1" applyAlignment="1">
      <alignment vertical="center"/>
      <protection/>
    </xf>
    <xf numFmtId="180" fontId="6" fillId="0" borderId="0" xfId="61" applyNumberFormat="1" applyFont="1" applyFill="1" applyAlignment="1">
      <alignment vertical="center"/>
      <protection/>
    </xf>
    <xf numFmtId="180" fontId="6" fillId="0" borderId="34" xfId="61" applyNumberFormat="1" applyFont="1" applyFill="1" applyBorder="1" applyAlignment="1">
      <alignment vertical="center"/>
      <protection/>
    </xf>
    <xf numFmtId="0" fontId="6" fillId="13" borderId="55" xfId="61" applyFont="1" applyFill="1" applyBorder="1" applyAlignment="1">
      <alignment horizontal="center" vertical="center"/>
      <protection/>
    </xf>
    <xf numFmtId="0" fontId="6" fillId="19" borderId="59" xfId="61" applyFont="1" applyFill="1" applyBorder="1" applyAlignment="1">
      <alignment horizontal="center" vertical="center"/>
      <protection/>
    </xf>
    <xf numFmtId="0" fontId="6" fillId="0" borderId="60" xfId="61" applyFont="1" applyBorder="1" applyAlignment="1">
      <alignment horizontal="center" vertical="center"/>
      <protection/>
    </xf>
    <xf numFmtId="0" fontId="4" fillId="10" borderId="61" xfId="61" applyFont="1" applyFill="1" applyBorder="1" applyAlignment="1">
      <alignment horizontal="center" vertical="center"/>
      <protection/>
    </xf>
    <xf numFmtId="180" fontId="4" fillId="0" borderId="11" xfId="61" applyNumberFormat="1" applyFont="1" applyFill="1" applyBorder="1" applyAlignment="1">
      <alignment horizontal="center" vertical="center"/>
      <protection/>
    </xf>
    <xf numFmtId="180" fontId="4" fillId="0" borderId="18" xfId="61" applyNumberFormat="1" applyFont="1" applyFill="1" applyBorder="1" applyAlignment="1">
      <alignment horizontal="center" vertical="center"/>
      <protection/>
    </xf>
    <xf numFmtId="37" fontId="11" fillId="13" borderId="56" xfId="61" applyNumberFormat="1" applyFont="1" applyFill="1" applyBorder="1" applyAlignment="1" applyProtection="1">
      <alignment vertical="center"/>
      <protection/>
    </xf>
    <xf numFmtId="37" fontId="11" fillId="13" borderId="11" xfId="61" applyNumberFormat="1" applyFont="1" applyFill="1" applyBorder="1" applyAlignment="1" applyProtection="1">
      <alignment vertical="center"/>
      <protection/>
    </xf>
    <xf numFmtId="37" fontId="11" fillId="13" borderId="25" xfId="61" applyNumberFormat="1" applyFont="1" applyFill="1" applyBorder="1" applyAlignment="1" applyProtection="1">
      <alignment vertical="center"/>
      <protection/>
    </xf>
    <xf numFmtId="37" fontId="11" fillId="13" borderId="10" xfId="61" applyNumberFormat="1" applyFont="1" applyFill="1" applyBorder="1" applyAlignment="1" applyProtection="1">
      <alignment vertical="center"/>
      <protection/>
    </xf>
    <xf numFmtId="37" fontId="11" fillId="13" borderId="57" xfId="61" applyNumberFormat="1" applyFont="1" applyFill="1" applyBorder="1" applyAlignment="1" applyProtection="1">
      <alignment vertical="center"/>
      <protection/>
    </xf>
    <xf numFmtId="37" fontId="11" fillId="13" borderId="62" xfId="61" applyNumberFormat="1" applyFont="1" applyFill="1" applyBorder="1" applyAlignment="1" applyProtection="1">
      <alignment vertical="center"/>
      <protection/>
    </xf>
    <xf numFmtId="37" fontId="11" fillId="13" borderId="63" xfId="61" applyNumberFormat="1" applyFont="1" applyFill="1" applyBorder="1" applyAlignment="1" applyProtection="1">
      <alignment vertical="center"/>
      <protection/>
    </xf>
    <xf numFmtId="37" fontId="11" fillId="13" borderId="40" xfId="61" applyNumberFormat="1" applyFont="1" applyFill="1" applyBorder="1" applyAlignment="1" applyProtection="1">
      <alignment vertical="center"/>
      <protection/>
    </xf>
    <xf numFmtId="37" fontId="11" fillId="19" borderId="64" xfId="61" applyNumberFormat="1" applyFont="1" applyFill="1" applyBorder="1" applyAlignment="1" applyProtection="1">
      <alignment vertical="center"/>
      <protection/>
    </xf>
    <xf numFmtId="37" fontId="11" fillId="19" borderId="65" xfId="61" applyNumberFormat="1" applyFont="1" applyFill="1" applyBorder="1" applyAlignment="1" applyProtection="1">
      <alignment vertical="center"/>
      <protection/>
    </xf>
    <xf numFmtId="37" fontId="11" fillId="19" borderId="61" xfId="61" applyNumberFormat="1" applyFont="1" applyFill="1" applyBorder="1" applyAlignment="1" applyProtection="1">
      <alignment vertical="center"/>
      <protection/>
    </xf>
    <xf numFmtId="37" fontId="11" fillId="19" borderId="32" xfId="61" applyNumberFormat="1" applyFont="1" applyFill="1" applyBorder="1" applyAlignment="1" applyProtection="1">
      <alignment vertical="center"/>
      <protection/>
    </xf>
    <xf numFmtId="37" fontId="11" fillId="0" borderId="0" xfId="61" applyNumberFormat="1" applyFont="1" applyBorder="1" applyAlignment="1" applyProtection="1">
      <alignment vertical="center"/>
      <protection/>
    </xf>
    <xf numFmtId="37" fontId="11" fillId="0" borderId="0" xfId="61" applyNumberFormat="1" applyFont="1" applyFill="1" applyBorder="1" applyAlignment="1" applyProtection="1">
      <alignment vertical="center"/>
      <protection/>
    </xf>
    <xf numFmtId="37" fontId="11" fillId="0" borderId="60" xfId="61" applyNumberFormat="1" applyFont="1" applyFill="1" applyBorder="1" applyAlignment="1" applyProtection="1">
      <alignment vertical="center"/>
      <protection/>
    </xf>
    <xf numFmtId="37" fontId="11" fillId="10" borderId="64" xfId="61" applyNumberFormat="1" applyFont="1" applyFill="1" applyBorder="1" applyAlignment="1" applyProtection="1">
      <alignment vertical="center"/>
      <protection/>
    </xf>
    <xf numFmtId="37" fontId="11" fillId="10" borderId="65" xfId="61" applyNumberFormat="1" applyFont="1" applyFill="1" applyBorder="1" applyAlignment="1" applyProtection="1">
      <alignment vertical="center"/>
      <protection/>
    </xf>
    <xf numFmtId="37" fontId="11" fillId="10" borderId="66" xfId="61" applyNumberFormat="1" applyFont="1" applyFill="1" applyBorder="1" applyAlignment="1" applyProtection="1">
      <alignment vertical="center"/>
      <protection/>
    </xf>
    <xf numFmtId="37" fontId="11" fillId="10" borderId="67" xfId="61" applyNumberFormat="1" applyFont="1" applyFill="1" applyBorder="1" applyAlignment="1" applyProtection="1">
      <alignment vertical="center"/>
      <protection/>
    </xf>
    <xf numFmtId="0" fontId="4" fillId="13" borderId="16" xfId="0" applyFont="1" applyFill="1" applyBorder="1" applyAlignment="1">
      <alignment/>
    </xf>
    <xf numFmtId="37" fontId="4" fillId="13" borderId="16" xfId="0" applyNumberFormat="1" applyFont="1" applyFill="1" applyBorder="1" applyAlignment="1" applyProtection="1">
      <alignment/>
      <protection/>
    </xf>
    <xf numFmtId="37" fontId="4" fillId="13" borderId="15" xfId="0" applyNumberFormat="1" applyFont="1" applyFill="1" applyBorder="1" applyAlignment="1" applyProtection="1">
      <alignment/>
      <protection/>
    </xf>
    <xf numFmtId="37" fontId="4" fillId="13" borderId="68" xfId="0" applyNumberFormat="1" applyFont="1" applyFill="1" applyBorder="1" applyAlignment="1" applyProtection="1">
      <alignment/>
      <protection/>
    </xf>
    <xf numFmtId="0" fontId="4" fillId="13" borderId="18" xfId="0" applyFont="1" applyFill="1" applyBorder="1" applyAlignment="1" quotePrefix="1">
      <alignment/>
    </xf>
    <xf numFmtId="0" fontId="2" fillId="0" borderId="0" xfId="0" applyFont="1" applyBorder="1" applyAlignment="1">
      <alignment vertical="center"/>
    </xf>
    <xf numFmtId="0" fontId="6" fillId="0" borderId="69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56" fontId="4" fillId="0" borderId="69" xfId="0" applyNumberFormat="1" applyFont="1" applyBorder="1" applyAlignment="1">
      <alignment horizontal="center" vertical="center"/>
    </xf>
    <xf numFmtId="55" fontId="4" fillId="0" borderId="23" xfId="0" applyNumberFormat="1" applyFont="1" applyFill="1" applyBorder="1" applyAlignment="1" quotePrefix="1">
      <alignment/>
    </xf>
    <xf numFmtId="38" fontId="4" fillId="0" borderId="23" xfId="49" applyFont="1" applyFill="1" applyBorder="1" applyAlignment="1" applyProtection="1">
      <alignment/>
      <protection/>
    </xf>
    <xf numFmtId="38" fontId="4" fillId="0" borderId="24" xfId="49" applyFont="1" applyFill="1" applyBorder="1" applyAlignment="1" applyProtection="1">
      <alignment/>
      <protection/>
    </xf>
    <xf numFmtId="0" fontId="4" fillId="0" borderId="16" xfId="0" applyFont="1" applyFill="1" applyBorder="1" applyAlignment="1" quotePrefix="1">
      <alignment/>
    </xf>
    <xf numFmtId="0" fontId="0" fillId="0" borderId="46" xfId="0" applyBorder="1" applyAlignment="1">
      <alignment/>
    </xf>
    <xf numFmtId="37" fontId="4" fillId="33" borderId="23" xfId="0" applyNumberFormat="1" applyFont="1" applyFill="1" applyBorder="1" applyAlignment="1" applyProtection="1">
      <alignment/>
      <protection/>
    </xf>
    <xf numFmtId="37" fontId="4" fillId="33" borderId="46" xfId="0" applyNumberFormat="1" applyFont="1" applyFill="1" applyBorder="1" applyAlignment="1" applyProtection="1">
      <alignment/>
      <protection/>
    </xf>
    <xf numFmtId="0" fontId="4" fillId="0" borderId="46" xfId="0" applyFont="1" applyBorder="1" applyAlignment="1">
      <alignment/>
    </xf>
    <xf numFmtId="37" fontId="4" fillId="0" borderId="10" xfId="0" applyNumberFormat="1" applyFont="1" applyFill="1" applyBorder="1" applyAlignment="1" applyProtection="1">
      <alignment/>
      <protection/>
    </xf>
    <xf numFmtId="37" fontId="4" fillId="0" borderId="55" xfId="0" applyNumberFormat="1" applyFont="1" applyFill="1" applyBorder="1" applyAlignment="1" applyProtection="1">
      <alignment/>
      <protection/>
    </xf>
    <xf numFmtId="37" fontId="4" fillId="0" borderId="62" xfId="0" applyNumberFormat="1" applyFont="1" applyFill="1" applyBorder="1" applyAlignment="1" applyProtection="1">
      <alignment/>
      <protection/>
    </xf>
    <xf numFmtId="0" fontId="6" fillId="0" borderId="0" xfId="61" applyFont="1" applyBorder="1">
      <alignment/>
      <protection/>
    </xf>
    <xf numFmtId="38" fontId="4" fillId="0" borderId="70" xfId="0" applyNumberFormat="1" applyFont="1" applyFill="1" applyBorder="1" applyAlignment="1">
      <alignment/>
    </xf>
    <xf numFmtId="37" fontId="4" fillId="0" borderId="15" xfId="0" applyNumberFormat="1" applyFont="1" applyBorder="1" applyAlignment="1" applyProtection="1">
      <alignment/>
      <protection/>
    </xf>
    <xf numFmtId="37" fontId="4" fillId="0" borderId="71" xfId="0" applyNumberFormat="1" applyFont="1" applyBorder="1" applyAlignment="1" applyProtection="1">
      <alignment/>
      <protection/>
    </xf>
    <xf numFmtId="37" fontId="4" fillId="13" borderId="22" xfId="0" applyNumberFormat="1" applyFont="1" applyFill="1" applyBorder="1" applyAlignment="1" applyProtection="1">
      <alignment/>
      <protection/>
    </xf>
    <xf numFmtId="37" fontId="11" fillId="0" borderId="72" xfId="61" applyNumberFormat="1" applyFont="1" applyFill="1" applyBorder="1" applyAlignment="1" applyProtection="1">
      <alignment vertical="center"/>
      <protection/>
    </xf>
    <xf numFmtId="37" fontId="4" fillId="0" borderId="52" xfId="0" applyNumberFormat="1" applyFont="1" applyFill="1" applyBorder="1" applyAlignment="1" applyProtection="1">
      <alignment/>
      <protection/>
    </xf>
    <xf numFmtId="0" fontId="4" fillId="0" borderId="68" xfId="0" applyFont="1" applyFill="1" applyBorder="1" applyAlignment="1" quotePrefix="1">
      <alignment/>
    </xf>
    <xf numFmtId="37" fontId="4" fillId="0" borderId="68" xfId="0" applyNumberFormat="1" applyFont="1" applyFill="1" applyBorder="1" applyAlignment="1" applyProtection="1">
      <alignment/>
      <protection/>
    </xf>
    <xf numFmtId="37" fontId="4" fillId="0" borderId="73" xfId="0" applyNumberFormat="1" applyFont="1" applyFill="1" applyBorder="1" applyAlignment="1" applyProtection="1">
      <alignment/>
      <protection/>
    </xf>
    <xf numFmtId="37" fontId="4" fillId="0" borderId="74" xfId="0" applyNumberFormat="1" applyFont="1" applyFill="1" applyBorder="1" applyAlignment="1" applyProtection="1">
      <alignment/>
      <protection/>
    </xf>
    <xf numFmtId="37" fontId="4" fillId="0" borderId="75" xfId="0" applyNumberFormat="1" applyFont="1" applyFill="1" applyBorder="1" applyAlignment="1" applyProtection="1">
      <alignment/>
      <protection/>
    </xf>
    <xf numFmtId="37" fontId="4" fillId="0" borderId="76" xfId="0" applyNumberFormat="1" applyFont="1" applyFill="1" applyBorder="1" applyAlignment="1" applyProtection="1">
      <alignment/>
      <protection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6" fillId="0" borderId="0" xfId="61" applyFont="1" applyFill="1">
      <alignment/>
      <protection/>
    </xf>
    <xf numFmtId="0" fontId="66" fillId="0" borderId="0" xfId="61" applyFont="1">
      <alignment/>
      <protection/>
    </xf>
    <xf numFmtId="0" fontId="69" fillId="0" borderId="0" xfId="61" applyFont="1" applyFill="1">
      <alignment/>
      <protection/>
    </xf>
    <xf numFmtId="0" fontId="70" fillId="0" borderId="0" xfId="61" applyFont="1" applyFill="1">
      <alignment/>
      <protection/>
    </xf>
    <xf numFmtId="180" fontId="70" fillId="0" borderId="11" xfId="61" applyNumberFormat="1" applyFont="1" applyBorder="1" applyAlignment="1">
      <alignment vertical="center"/>
      <protection/>
    </xf>
    <xf numFmtId="180" fontId="71" fillId="0" borderId="56" xfId="61" applyNumberFormat="1" applyFont="1" applyBorder="1" applyAlignment="1">
      <alignment vertical="center"/>
      <protection/>
    </xf>
    <xf numFmtId="180" fontId="70" fillId="0" borderId="56" xfId="61" applyNumberFormat="1" applyFont="1" applyBorder="1" applyAlignment="1">
      <alignment vertical="center"/>
      <protection/>
    </xf>
    <xf numFmtId="180" fontId="71" fillId="0" borderId="56" xfId="61" applyNumberFormat="1" applyFont="1" applyFill="1" applyBorder="1" applyAlignment="1">
      <alignment vertical="center"/>
      <protection/>
    </xf>
    <xf numFmtId="0" fontId="4" fillId="0" borderId="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12" borderId="16" xfId="0" applyFont="1" applyFill="1" applyBorder="1" applyAlignment="1">
      <alignment/>
    </xf>
    <xf numFmtId="38" fontId="4" fillId="12" borderId="16" xfId="0" applyNumberFormat="1" applyFont="1" applyFill="1" applyBorder="1" applyAlignment="1">
      <alignment/>
    </xf>
    <xf numFmtId="38" fontId="4" fillId="12" borderId="43" xfId="0" applyNumberFormat="1" applyFont="1" applyFill="1" applyBorder="1" applyAlignment="1">
      <alignment/>
    </xf>
    <xf numFmtId="38" fontId="4" fillId="12" borderId="23" xfId="49" applyFont="1" applyFill="1" applyBorder="1" applyAlignment="1">
      <alignment/>
    </xf>
    <xf numFmtId="38" fontId="4" fillId="12" borderId="23" xfId="0" applyNumberFormat="1" applyFont="1" applyFill="1" applyBorder="1" applyAlignment="1">
      <alignment/>
    </xf>
    <xf numFmtId="38" fontId="4" fillId="12" borderId="24" xfId="0" applyNumberFormat="1" applyFont="1" applyFill="1" applyBorder="1" applyAlignment="1">
      <alignment/>
    </xf>
    <xf numFmtId="0" fontId="4" fillId="12" borderId="77" xfId="0" applyFont="1" applyFill="1" applyBorder="1" applyAlignment="1" quotePrefix="1">
      <alignment/>
    </xf>
    <xf numFmtId="38" fontId="4" fillId="12" borderId="77" xfId="0" applyNumberFormat="1" applyFont="1" applyFill="1" applyBorder="1" applyAlignment="1">
      <alignment/>
    </xf>
    <xf numFmtId="38" fontId="4" fillId="12" borderId="78" xfId="0" applyNumberFormat="1" applyFont="1" applyFill="1" applyBorder="1" applyAlignment="1">
      <alignment/>
    </xf>
    <xf numFmtId="37" fontId="4" fillId="12" borderId="23" xfId="0" applyNumberFormat="1" applyFont="1" applyFill="1" applyBorder="1" applyAlignment="1" applyProtection="1">
      <alignment/>
      <protection/>
    </xf>
    <xf numFmtId="37" fontId="4" fillId="12" borderId="79" xfId="0" applyNumberFormat="1" applyFont="1" applyFill="1" applyBorder="1" applyAlignment="1" applyProtection="1">
      <alignment/>
      <protection/>
    </xf>
    <xf numFmtId="37" fontId="4" fillId="12" borderId="43" xfId="0" applyNumberFormat="1" applyFont="1" applyFill="1" applyBorder="1" applyAlignment="1" applyProtection="1">
      <alignment/>
      <protection/>
    </xf>
    <xf numFmtId="37" fontId="4" fillId="12" borderId="75" xfId="0" applyNumberFormat="1" applyFont="1" applyFill="1" applyBorder="1" applyAlignment="1" applyProtection="1">
      <alignment/>
      <protection/>
    </xf>
    <xf numFmtId="37" fontId="4" fillId="12" borderId="16" xfId="0" applyNumberFormat="1" applyFont="1" applyFill="1" applyBorder="1" applyAlignment="1" applyProtection="1">
      <alignment/>
      <protection/>
    </xf>
    <xf numFmtId="37" fontId="4" fillId="12" borderId="48" xfId="0" applyNumberFormat="1" applyFont="1" applyFill="1" applyBorder="1" applyAlignment="1" applyProtection="1">
      <alignment/>
      <protection/>
    </xf>
    <xf numFmtId="37" fontId="4" fillId="12" borderId="68" xfId="0" applyNumberFormat="1" applyFont="1" applyFill="1" applyBorder="1" applyAlignment="1" applyProtection="1">
      <alignment/>
      <protection/>
    </xf>
    <xf numFmtId="37" fontId="4" fillId="12" borderId="80" xfId="0" applyNumberFormat="1" applyFont="1" applyFill="1" applyBorder="1" applyAlignment="1" applyProtection="1">
      <alignment/>
      <protection/>
    </xf>
    <xf numFmtId="0" fontId="4" fillId="12" borderId="18" xfId="0" applyFont="1" applyFill="1" applyBorder="1" applyAlignment="1" quotePrefix="1">
      <alignment/>
    </xf>
    <xf numFmtId="37" fontId="4" fillId="12" borderId="18" xfId="0" applyNumberFormat="1" applyFont="1" applyFill="1" applyBorder="1" applyAlignment="1" applyProtection="1">
      <alignment/>
      <protection/>
    </xf>
    <xf numFmtId="37" fontId="4" fillId="12" borderId="81" xfId="0" applyNumberFormat="1" applyFont="1" applyFill="1" applyBorder="1" applyAlignment="1" applyProtection="1">
      <alignment/>
      <protection/>
    </xf>
    <xf numFmtId="0" fontId="4" fillId="0" borderId="82" xfId="0" applyFont="1" applyFill="1" applyBorder="1" applyAlignment="1" quotePrefix="1">
      <alignment/>
    </xf>
    <xf numFmtId="37" fontId="4" fillId="12" borderId="83" xfId="0" applyNumberFormat="1" applyFont="1" applyFill="1" applyBorder="1" applyAlignment="1" applyProtection="1">
      <alignment/>
      <protection/>
    </xf>
    <xf numFmtId="37" fontId="4" fillId="12" borderId="84" xfId="0" applyNumberFormat="1" applyFont="1" applyFill="1" applyBorder="1" applyAlignment="1" applyProtection="1">
      <alignment/>
      <protection/>
    </xf>
    <xf numFmtId="37" fontId="4" fillId="12" borderId="85" xfId="0" applyNumberFormat="1" applyFont="1" applyFill="1" applyBorder="1" applyAlignment="1" applyProtection="1">
      <alignment/>
      <protection/>
    </xf>
    <xf numFmtId="37" fontId="4" fillId="0" borderId="86" xfId="0" applyNumberFormat="1" applyFont="1" applyFill="1" applyBorder="1" applyAlignment="1" applyProtection="1">
      <alignment horizontal="right"/>
      <protection/>
    </xf>
    <xf numFmtId="0" fontId="4" fillId="12" borderId="68" xfId="0" applyFont="1" applyFill="1" applyBorder="1" applyAlignment="1">
      <alignment/>
    </xf>
    <xf numFmtId="38" fontId="4" fillId="12" borderId="23" xfId="49" applyFont="1" applyFill="1" applyBorder="1" applyAlignment="1" applyProtection="1">
      <alignment/>
      <protection/>
    </xf>
    <xf numFmtId="37" fontId="4" fillId="12" borderId="14" xfId="0" applyNumberFormat="1" applyFont="1" applyFill="1" applyBorder="1" applyAlignment="1" applyProtection="1">
      <alignment/>
      <protection/>
    </xf>
    <xf numFmtId="38" fontId="4" fillId="12" borderId="24" xfId="49" applyFont="1" applyFill="1" applyBorder="1" applyAlignment="1" applyProtection="1">
      <alignment/>
      <protection/>
    </xf>
    <xf numFmtId="0" fontId="4" fillId="12" borderId="87" xfId="0" applyFont="1" applyFill="1" applyBorder="1" applyAlignment="1">
      <alignment/>
    </xf>
    <xf numFmtId="38" fontId="4" fillId="12" borderId="83" xfId="49" applyFont="1" applyFill="1" applyBorder="1" applyAlignment="1" applyProtection="1">
      <alignment/>
      <protection/>
    </xf>
    <xf numFmtId="38" fontId="4" fillId="12" borderId="88" xfId="49" applyFont="1" applyFill="1" applyBorder="1" applyAlignment="1" applyProtection="1">
      <alignment/>
      <protection/>
    </xf>
    <xf numFmtId="0" fontId="4" fillId="12" borderId="23" xfId="0" applyFont="1" applyFill="1" applyBorder="1" applyAlignment="1">
      <alignment/>
    </xf>
    <xf numFmtId="38" fontId="4" fillId="12" borderId="68" xfId="49" applyFont="1" applyFill="1" applyBorder="1" applyAlignment="1" applyProtection="1">
      <alignment/>
      <protection/>
    </xf>
    <xf numFmtId="38" fontId="4" fillId="12" borderId="76" xfId="49" applyFont="1" applyFill="1" applyBorder="1" applyAlignment="1" applyProtection="1">
      <alignment/>
      <protection/>
    </xf>
    <xf numFmtId="38" fontId="4" fillId="12" borderId="16" xfId="49" applyFont="1" applyFill="1" applyBorder="1" applyAlignment="1" applyProtection="1">
      <alignment/>
      <protection/>
    </xf>
    <xf numFmtId="38" fontId="4" fillId="12" borderId="22" xfId="49" applyFont="1" applyFill="1" applyBorder="1" applyAlignment="1" applyProtection="1">
      <alignment/>
      <protection/>
    </xf>
    <xf numFmtId="180" fontId="4" fillId="12" borderId="79" xfId="0" applyNumberFormat="1" applyFont="1" applyFill="1" applyBorder="1" applyAlignment="1">
      <alignment/>
    </xf>
    <xf numFmtId="180" fontId="4" fillId="12" borderId="89" xfId="0" applyNumberFormat="1" applyFont="1" applyFill="1" applyBorder="1" applyAlignment="1">
      <alignment/>
    </xf>
    <xf numFmtId="38" fontId="4" fillId="12" borderId="90" xfId="0" applyNumberFormat="1" applyFont="1" applyFill="1" applyBorder="1" applyAlignment="1">
      <alignment/>
    </xf>
    <xf numFmtId="38" fontId="4" fillId="12" borderId="80" xfId="0" applyNumberFormat="1" applyFont="1" applyFill="1" applyBorder="1" applyAlignment="1">
      <alignment/>
    </xf>
    <xf numFmtId="180" fontId="4" fillId="12" borderId="75" xfId="0" applyNumberFormat="1" applyFont="1" applyFill="1" applyBorder="1" applyAlignment="1">
      <alignment/>
    </xf>
    <xf numFmtId="180" fontId="4" fillId="12" borderId="68" xfId="0" applyNumberFormat="1" applyFont="1" applyFill="1" applyBorder="1" applyAlignment="1">
      <alignment/>
    </xf>
    <xf numFmtId="38" fontId="4" fillId="12" borderId="68" xfId="0" applyNumberFormat="1" applyFont="1" applyFill="1" applyBorder="1" applyAlignment="1">
      <alignment/>
    </xf>
    <xf numFmtId="38" fontId="4" fillId="12" borderId="91" xfId="0" applyNumberFormat="1" applyFont="1" applyFill="1" applyBorder="1" applyAlignment="1">
      <alignment/>
    </xf>
    <xf numFmtId="180" fontId="4" fillId="12" borderId="92" xfId="0" applyNumberFormat="1" applyFont="1" applyFill="1" applyBorder="1" applyAlignment="1">
      <alignment/>
    </xf>
    <xf numFmtId="38" fontId="4" fillId="12" borderId="93" xfId="0" applyNumberFormat="1" applyFont="1" applyFill="1" applyBorder="1" applyAlignment="1">
      <alignment/>
    </xf>
    <xf numFmtId="0" fontId="4" fillId="12" borderId="68" xfId="0" applyFont="1" applyFill="1" applyBorder="1" applyAlignment="1">
      <alignment horizontal="right"/>
    </xf>
    <xf numFmtId="38" fontId="4" fillId="12" borderId="48" xfId="0" applyNumberFormat="1" applyFont="1" applyFill="1" applyBorder="1" applyAlignment="1">
      <alignment/>
    </xf>
    <xf numFmtId="38" fontId="4" fillId="12" borderId="22" xfId="0" applyNumberFormat="1" applyFont="1" applyFill="1" applyBorder="1" applyAlignment="1">
      <alignment/>
    </xf>
    <xf numFmtId="37" fontId="4" fillId="12" borderId="94" xfId="0" applyNumberFormat="1" applyFont="1" applyFill="1" applyBorder="1" applyAlignment="1" applyProtection="1">
      <alignment/>
      <protection/>
    </xf>
    <xf numFmtId="37" fontId="4" fillId="12" borderId="95" xfId="0" applyNumberFormat="1" applyFont="1" applyFill="1" applyBorder="1" applyAlignment="1" applyProtection="1">
      <alignment/>
      <protection/>
    </xf>
    <xf numFmtId="37" fontId="4" fillId="12" borderId="96" xfId="0" applyNumberFormat="1" applyFont="1" applyFill="1" applyBorder="1" applyAlignment="1" applyProtection="1">
      <alignment/>
      <protection/>
    </xf>
    <xf numFmtId="37" fontId="4" fillId="12" borderId="97" xfId="0" applyNumberFormat="1" applyFont="1" applyFill="1" applyBorder="1" applyAlignment="1" applyProtection="1">
      <alignment/>
      <protection/>
    </xf>
    <xf numFmtId="37" fontId="4" fillId="0" borderId="98" xfId="0" applyNumberFormat="1" applyFont="1" applyFill="1" applyBorder="1" applyAlignment="1" applyProtection="1">
      <alignment/>
      <protection/>
    </xf>
    <xf numFmtId="37" fontId="4" fillId="0" borderId="99" xfId="0" applyNumberFormat="1" applyFont="1" applyFill="1" applyBorder="1" applyAlignment="1" applyProtection="1">
      <alignment/>
      <protection/>
    </xf>
    <xf numFmtId="37" fontId="4" fillId="0" borderId="82" xfId="0" applyNumberFormat="1" applyFont="1" applyFill="1" applyBorder="1" applyAlignment="1" applyProtection="1">
      <alignment/>
      <protection/>
    </xf>
    <xf numFmtId="37" fontId="4" fillId="0" borderId="100" xfId="0" applyNumberFormat="1" applyFont="1" applyFill="1" applyBorder="1" applyAlignment="1" applyProtection="1">
      <alignment/>
      <protection/>
    </xf>
    <xf numFmtId="37" fontId="4" fillId="0" borderId="101" xfId="0" applyNumberFormat="1" applyFont="1" applyFill="1" applyBorder="1" applyAlignment="1" applyProtection="1">
      <alignment/>
      <protection/>
    </xf>
    <xf numFmtId="37" fontId="4" fillId="0" borderId="102" xfId="0" applyNumberFormat="1" applyFont="1" applyFill="1" applyBorder="1" applyAlignment="1" applyProtection="1">
      <alignment/>
      <protection/>
    </xf>
    <xf numFmtId="0" fontId="4" fillId="12" borderId="103" xfId="0" applyFont="1" applyFill="1" applyBorder="1" applyAlignment="1">
      <alignment/>
    </xf>
    <xf numFmtId="38" fontId="4" fillId="12" borderId="94" xfId="49" applyFont="1" applyFill="1" applyBorder="1" applyAlignment="1" applyProtection="1">
      <alignment/>
      <protection/>
    </xf>
    <xf numFmtId="38" fontId="4" fillId="12" borderId="104" xfId="49" applyFont="1" applyFill="1" applyBorder="1" applyAlignment="1" applyProtection="1">
      <alignment/>
      <protection/>
    </xf>
    <xf numFmtId="37" fontId="4" fillId="0" borderId="42" xfId="0" applyNumberFormat="1" applyFont="1" applyFill="1" applyBorder="1" applyAlignment="1" applyProtection="1">
      <alignment/>
      <protection/>
    </xf>
    <xf numFmtId="37" fontId="4" fillId="0" borderId="105" xfId="0" applyNumberFormat="1" applyFont="1" applyFill="1" applyBorder="1" applyAlignment="1" applyProtection="1">
      <alignment/>
      <protection/>
    </xf>
    <xf numFmtId="38" fontId="4" fillId="13" borderId="16" xfId="0" applyNumberFormat="1" applyFont="1" applyFill="1" applyBorder="1" applyAlignment="1">
      <alignment/>
    </xf>
    <xf numFmtId="180" fontId="4" fillId="13" borderId="92" xfId="0" applyNumberFormat="1" applyFont="1" applyFill="1" applyBorder="1" applyAlignment="1">
      <alignment/>
    </xf>
    <xf numFmtId="38" fontId="4" fillId="13" borderId="48" xfId="0" applyNumberFormat="1" applyFont="1" applyFill="1" applyBorder="1" applyAlignment="1">
      <alignment/>
    </xf>
    <xf numFmtId="180" fontId="4" fillId="13" borderId="49" xfId="0" applyNumberFormat="1" applyFont="1" applyFill="1" applyBorder="1" applyAlignment="1">
      <alignment/>
    </xf>
    <xf numFmtId="38" fontId="4" fillId="13" borderId="16" xfId="49" applyFont="1" applyFill="1" applyBorder="1" applyAlignment="1">
      <alignment/>
    </xf>
    <xf numFmtId="180" fontId="4" fillId="13" borderId="106" xfId="0" applyNumberFormat="1" applyFont="1" applyFill="1" applyBorder="1" applyAlignment="1">
      <alignment/>
    </xf>
    <xf numFmtId="38" fontId="4" fillId="13" borderId="22" xfId="0" applyNumberFormat="1" applyFont="1" applyFill="1" applyBorder="1" applyAlignment="1">
      <alignment/>
    </xf>
    <xf numFmtId="180" fontId="4" fillId="13" borderId="36" xfId="0" applyNumberFormat="1" applyFont="1" applyFill="1" applyBorder="1" applyAlignment="1">
      <alignment/>
    </xf>
    <xf numFmtId="180" fontId="4" fillId="13" borderId="107" xfId="0" applyNumberFormat="1" applyFont="1" applyFill="1" applyBorder="1" applyAlignment="1">
      <alignment/>
    </xf>
    <xf numFmtId="38" fontId="4" fillId="13" borderId="18" xfId="0" applyNumberFormat="1" applyFont="1" applyFill="1" applyBorder="1" applyAlignment="1">
      <alignment/>
    </xf>
    <xf numFmtId="0" fontId="4" fillId="13" borderId="18" xfId="0" applyFont="1" applyFill="1" applyBorder="1" applyAlignment="1">
      <alignment/>
    </xf>
    <xf numFmtId="0" fontId="4" fillId="13" borderId="36" xfId="0" applyFont="1" applyFill="1" applyBorder="1" applyAlignment="1">
      <alignment/>
    </xf>
    <xf numFmtId="38" fontId="4" fillId="13" borderId="17" xfId="0" applyNumberFormat="1" applyFont="1" applyFill="1" applyBorder="1" applyAlignment="1">
      <alignment/>
    </xf>
    <xf numFmtId="180" fontId="4" fillId="13" borderId="14" xfId="0" applyNumberFormat="1" applyFont="1" applyFill="1" applyBorder="1" applyAlignment="1">
      <alignment/>
    </xf>
    <xf numFmtId="38" fontId="4" fillId="13" borderId="80" xfId="0" applyNumberFormat="1" applyFont="1" applyFill="1" applyBorder="1" applyAlignment="1">
      <alignment/>
    </xf>
    <xf numFmtId="180" fontId="4" fillId="13" borderId="44" xfId="0" applyNumberFormat="1" applyFont="1" applyFill="1" applyBorder="1" applyAlignment="1">
      <alignment/>
    </xf>
    <xf numFmtId="38" fontId="4" fillId="13" borderId="23" xfId="49" applyFont="1" applyFill="1" applyBorder="1" applyAlignment="1">
      <alignment/>
    </xf>
    <xf numFmtId="180" fontId="4" fillId="13" borderId="23" xfId="0" applyNumberFormat="1" applyFont="1" applyFill="1" applyBorder="1" applyAlignment="1">
      <alignment/>
    </xf>
    <xf numFmtId="38" fontId="4" fillId="13" borderId="23" xfId="0" applyNumberFormat="1" applyFont="1" applyFill="1" applyBorder="1" applyAlignment="1">
      <alignment/>
    </xf>
    <xf numFmtId="0" fontId="4" fillId="13" borderId="23" xfId="0" applyFont="1" applyFill="1" applyBorder="1" applyAlignment="1">
      <alignment horizontal="right"/>
    </xf>
    <xf numFmtId="38" fontId="4" fillId="13" borderId="43" xfId="0" applyNumberFormat="1" applyFont="1" applyFill="1" applyBorder="1" applyAlignment="1">
      <alignment/>
    </xf>
    <xf numFmtId="38" fontId="4" fillId="13" borderId="24" xfId="0" applyNumberFormat="1" applyFont="1" applyFill="1" applyBorder="1" applyAlignment="1">
      <alignment/>
    </xf>
    <xf numFmtId="0" fontId="4" fillId="13" borderId="77" xfId="0" applyFont="1" applyFill="1" applyBorder="1" applyAlignment="1" quotePrefix="1">
      <alignment/>
    </xf>
    <xf numFmtId="38" fontId="4" fillId="13" borderId="77" xfId="0" applyNumberFormat="1" applyFont="1" applyFill="1" applyBorder="1" applyAlignment="1">
      <alignment/>
    </xf>
    <xf numFmtId="180" fontId="4" fillId="13" borderId="108" xfId="0" applyNumberFormat="1" applyFont="1" applyFill="1" applyBorder="1" applyAlignment="1">
      <alignment/>
    </xf>
    <xf numFmtId="38" fontId="4" fillId="13" borderId="78" xfId="0" applyNumberFormat="1" applyFont="1" applyFill="1" applyBorder="1" applyAlignment="1">
      <alignment/>
    </xf>
    <xf numFmtId="180" fontId="4" fillId="13" borderId="109" xfId="0" applyNumberFormat="1" applyFont="1" applyFill="1" applyBorder="1" applyAlignment="1">
      <alignment/>
    </xf>
    <xf numFmtId="180" fontId="4" fillId="13" borderId="77" xfId="0" applyNumberFormat="1" applyFont="1" applyFill="1" applyBorder="1" applyAlignment="1">
      <alignment/>
    </xf>
    <xf numFmtId="38" fontId="4" fillId="13" borderId="90" xfId="0" applyNumberFormat="1" applyFont="1" applyFill="1" applyBorder="1" applyAlignment="1">
      <alignment/>
    </xf>
    <xf numFmtId="37" fontId="4" fillId="13" borderId="48" xfId="0" applyNumberFormat="1" applyFont="1" applyFill="1" applyBorder="1" applyAlignment="1" applyProtection="1">
      <alignment/>
      <protection/>
    </xf>
    <xf numFmtId="37" fontId="4" fillId="13" borderId="49" xfId="0" applyNumberFormat="1" applyFont="1" applyFill="1" applyBorder="1" applyAlignment="1" applyProtection="1">
      <alignment/>
      <protection/>
    </xf>
    <xf numFmtId="37" fontId="4" fillId="13" borderId="110" xfId="0" applyNumberFormat="1" applyFont="1" applyFill="1" applyBorder="1" applyAlignment="1" applyProtection="1">
      <alignment/>
      <protection/>
    </xf>
    <xf numFmtId="0" fontId="4" fillId="13" borderId="49" xfId="0" applyFont="1" applyFill="1" applyBorder="1" applyAlignment="1">
      <alignment/>
    </xf>
    <xf numFmtId="37" fontId="4" fillId="13" borderId="18" xfId="0" applyNumberFormat="1" applyFont="1" applyFill="1" applyBorder="1" applyAlignment="1" applyProtection="1">
      <alignment/>
      <protection/>
    </xf>
    <xf numFmtId="37" fontId="4" fillId="13" borderId="36" xfId="0" applyNumberFormat="1" applyFont="1" applyFill="1" applyBorder="1" applyAlignment="1" applyProtection="1">
      <alignment/>
      <protection/>
    </xf>
    <xf numFmtId="37" fontId="4" fillId="13" borderId="81" xfId="0" applyNumberFormat="1" applyFont="1" applyFill="1" applyBorder="1" applyAlignment="1" applyProtection="1">
      <alignment/>
      <protection/>
    </xf>
    <xf numFmtId="37" fontId="4" fillId="13" borderId="107" xfId="0" applyNumberFormat="1" applyFont="1" applyFill="1" applyBorder="1" applyAlignment="1" applyProtection="1">
      <alignment/>
      <protection/>
    </xf>
    <xf numFmtId="0" fontId="4" fillId="13" borderId="107" xfId="0" applyFont="1" applyFill="1" applyBorder="1" applyAlignment="1">
      <alignment/>
    </xf>
    <xf numFmtId="37" fontId="4" fillId="13" borderId="23" xfId="0" applyNumberFormat="1" applyFont="1" applyFill="1" applyBorder="1" applyAlignment="1" applyProtection="1">
      <alignment/>
      <protection/>
    </xf>
    <xf numFmtId="37" fontId="4" fillId="13" borderId="43" xfId="0" applyNumberFormat="1" applyFont="1" applyFill="1" applyBorder="1" applyAlignment="1" applyProtection="1">
      <alignment/>
      <protection/>
    </xf>
    <xf numFmtId="37" fontId="4" fillId="13" borderId="46" xfId="0" applyNumberFormat="1" applyFont="1" applyFill="1" applyBorder="1" applyAlignment="1" applyProtection="1">
      <alignment/>
      <protection/>
    </xf>
    <xf numFmtId="0" fontId="4" fillId="13" borderId="46" xfId="0" applyFont="1" applyFill="1" applyBorder="1" applyAlignment="1">
      <alignment/>
    </xf>
    <xf numFmtId="37" fontId="4" fillId="13" borderId="94" xfId="0" applyNumberFormat="1" applyFont="1" applyFill="1" applyBorder="1" applyAlignment="1" applyProtection="1">
      <alignment/>
      <protection/>
    </xf>
    <xf numFmtId="37" fontId="4" fillId="13" borderId="95" xfId="0" applyNumberFormat="1" applyFont="1" applyFill="1" applyBorder="1" applyAlignment="1" applyProtection="1">
      <alignment/>
      <protection/>
    </xf>
    <xf numFmtId="37" fontId="4" fillId="13" borderId="96" xfId="0" applyNumberFormat="1" applyFont="1" applyFill="1" applyBorder="1" applyAlignment="1" applyProtection="1">
      <alignment/>
      <protection/>
    </xf>
    <xf numFmtId="37" fontId="4" fillId="13" borderId="111" xfId="0" applyNumberFormat="1" applyFont="1" applyFill="1" applyBorder="1" applyAlignment="1" applyProtection="1">
      <alignment/>
      <protection/>
    </xf>
    <xf numFmtId="0" fontId="4" fillId="13" borderId="103" xfId="0" applyFont="1" applyFill="1" applyBorder="1" applyAlignment="1">
      <alignment/>
    </xf>
    <xf numFmtId="38" fontId="4" fillId="13" borderId="16" xfId="49" applyFont="1" applyFill="1" applyBorder="1" applyAlignment="1" applyProtection="1">
      <alignment/>
      <protection/>
    </xf>
    <xf numFmtId="38" fontId="4" fillId="13" borderId="22" xfId="49" applyFont="1" applyFill="1" applyBorder="1" applyAlignment="1" applyProtection="1">
      <alignment/>
      <protection/>
    </xf>
    <xf numFmtId="38" fontId="4" fillId="13" borderId="18" xfId="49" applyFont="1" applyFill="1" applyBorder="1" applyAlignment="1" applyProtection="1">
      <alignment/>
      <protection/>
    </xf>
    <xf numFmtId="38" fontId="4" fillId="13" borderId="17" xfId="49" applyFont="1" applyFill="1" applyBorder="1" applyAlignment="1" applyProtection="1">
      <alignment/>
      <protection/>
    </xf>
    <xf numFmtId="0" fontId="4" fillId="13" borderId="68" xfId="0" applyFont="1" applyFill="1" applyBorder="1" applyAlignment="1">
      <alignment/>
    </xf>
    <xf numFmtId="38" fontId="4" fillId="13" borderId="68" xfId="49" applyFont="1" applyFill="1" applyBorder="1" applyAlignment="1" applyProtection="1">
      <alignment/>
      <protection/>
    </xf>
    <xf numFmtId="38" fontId="4" fillId="13" borderId="76" xfId="49" applyFont="1" applyFill="1" applyBorder="1" applyAlignment="1" applyProtection="1">
      <alignment/>
      <protection/>
    </xf>
    <xf numFmtId="0" fontId="4" fillId="13" borderId="98" xfId="0" applyFont="1" applyFill="1" applyBorder="1" applyAlignment="1" quotePrefix="1">
      <alignment/>
    </xf>
    <xf numFmtId="38" fontId="4" fillId="13" borderId="82" xfId="49" applyFont="1" applyFill="1" applyBorder="1" applyAlignment="1" applyProtection="1">
      <alignment/>
      <protection/>
    </xf>
    <xf numFmtId="37" fontId="4" fillId="13" borderId="89" xfId="0" applyNumberFormat="1" applyFont="1" applyFill="1" applyBorder="1" applyAlignment="1" applyProtection="1">
      <alignment/>
      <protection/>
    </xf>
    <xf numFmtId="38" fontId="4" fillId="13" borderId="112" xfId="49" applyFont="1" applyFill="1" applyBorder="1" applyAlignment="1" applyProtection="1">
      <alignment/>
      <protection/>
    </xf>
    <xf numFmtId="37" fontId="4" fillId="13" borderId="82" xfId="0" applyNumberFormat="1" applyFont="1" applyFill="1" applyBorder="1" applyAlignment="1" applyProtection="1">
      <alignment/>
      <protection/>
    </xf>
    <xf numFmtId="37" fontId="4" fillId="13" borderId="113" xfId="0" applyNumberFormat="1" applyFont="1" applyFill="1" applyBorder="1" applyAlignment="1" applyProtection="1">
      <alignment/>
      <protection/>
    </xf>
    <xf numFmtId="38" fontId="4" fillId="13" borderId="114" xfId="49" applyFont="1" applyFill="1" applyBorder="1" applyAlignment="1" applyProtection="1">
      <alignment/>
      <protection/>
    </xf>
    <xf numFmtId="38" fontId="4" fillId="16" borderId="16" xfId="0" applyNumberFormat="1" applyFont="1" applyFill="1" applyBorder="1" applyAlignment="1">
      <alignment/>
    </xf>
    <xf numFmtId="180" fontId="4" fillId="16" borderId="79" xfId="0" applyNumberFormat="1" applyFont="1" applyFill="1" applyBorder="1" applyAlignment="1">
      <alignment/>
    </xf>
    <xf numFmtId="180" fontId="4" fillId="0" borderId="115" xfId="0" applyNumberFormat="1" applyFont="1" applyFill="1" applyBorder="1" applyAlignment="1">
      <alignment/>
    </xf>
    <xf numFmtId="181" fontId="11" fillId="13" borderId="11" xfId="61" applyNumberFormat="1" applyFont="1" applyFill="1" applyBorder="1" applyAlignment="1" applyProtection="1">
      <alignment vertical="center"/>
      <protection/>
    </xf>
    <xf numFmtId="181" fontId="11" fillId="13" borderId="116" xfId="61" applyNumberFormat="1" applyFont="1" applyFill="1" applyBorder="1" applyAlignment="1" applyProtection="1">
      <alignment vertical="center"/>
      <protection/>
    </xf>
    <xf numFmtId="181" fontId="11" fillId="13" borderId="55" xfId="61" applyNumberFormat="1" applyFont="1" applyFill="1" applyBorder="1" applyAlignment="1" applyProtection="1">
      <alignment vertical="center"/>
      <protection/>
    </xf>
    <xf numFmtId="181" fontId="11" fillId="19" borderId="117" xfId="61" applyNumberFormat="1" applyFont="1" applyFill="1" applyBorder="1" applyAlignment="1" applyProtection="1">
      <alignment vertical="center"/>
      <protection/>
    </xf>
    <xf numFmtId="181" fontId="11" fillId="0" borderId="0" xfId="61" applyNumberFormat="1" applyFont="1" applyFill="1" applyBorder="1" applyAlignment="1">
      <alignment vertical="center"/>
      <protection/>
    </xf>
    <xf numFmtId="181" fontId="11" fillId="10" borderId="117" xfId="61" applyNumberFormat="1" applyFont="1" applyFill="1" applyBorder="1" applyAlignment="1" applyProtection="1">
      <alignment vertical="center"/>
      <protection/>
    </xf>
    <xf numFmtId="181" fontId="11" fillId="19" borderId="65" xfId="61" applyNumberFormat="1" applyFont="1" applyFill="1" applyBorder="1" applyAlignment="1" applyProtection="1">
      <alignment vertical="center"/>
      <protection/>
    </xf>
    <xf numFmtId="181" fontId="11" fillId="10" borderId="65" xfId="61" applyNumberFormat="1" applyFont="1" applyFill="1" applyBorder="1" applyAlignment="1" applyProtection="1">
      <alignment vertical="center"/>
      <protection/>
    </xf>
    <xf numFmtId="181" fontId="11" fillId="13" borderId="58" xfId="61" applyNumberFormat="1" applyFont="1" applyFill="1" applyBorder="1" applyAlignment="1" applyProtection="1">
      <alignment vertical="center"/>
      <protection/>
    </xf>
    <xf numFmtId="181" fontId="11" fillId="13" borderId="18" xfId="61" applyNumberFormat="1" applyFont="1" applyFill="1" applyBorder="1" applyAlignment="1" applyProtection="1">
      <alignment vertical="center"/>
      <protection/>
    </xf>
    <xf numFmtId="181" fontId="11" fillId="0" borderId="60" xfId="61" applyNumberFormat="1" applyFont="1" applyFill="1" applyBorder="1" applyAlignment="1">
      <alignment vertical="center"/>
      <protection/>
    </xf>
    <xf numFmtId="0" fontId="4" fillId="0" borderId="10" xfId="0" applyFont="1" applyFill="1" applyBorder="1" applyAlignment="1" quotePrefix="1">
      <alignment/>
    </xf>
    <xf numFmtId="37" fontId="4" fillId="0" borderId="118" xfId="0" applyNumberFormat="1" applyFont="1" applyFill="1" applyBorder="1" applyAlignment="1" applyProtection="1">
      <alignment/>
      <protection/>
    </xf>
    <xf numFmtId="180" fontId="4" fillId="0" borderId="52" xfId="0" applyNumberFormat="1" applyFont="1" applyFill="1" applyBorder="1" applyAlignment="1">
      <alignment/>
    </xf>
    <xf numFmtId="0" fontId="4" fillId="10" borderId="16" xfId="0" applyFont="1" applyFill="1" applyBorder="1" applyAlignment="1">
      <alignment/>
    </xf>
    <xf numFmtId="38" fontId="4" fillId="10" borderId="16" xfId="0" applyNumberFormat="1" applyFont="1" applyFill="1" applyBorder="1" applyAlignment="1">
      <alignment/>
    </xf>
    <xf numFmtId="180" fontId="4" fillId="10" borderId="79" xfId="0" applyNumberFormat="1" applyFont="1" applyFill="1" applyBorder="1" applyAlignment="1">
      <alignment/>
    </xf>
    <xf numFmtId="38" fontId="4" fillId="10" borderId="80" xfId="0" applyNumberFormat="1" applyFont="1" applyFill="1" applyBorder="1" applyAlignment="1">
      <alignment/>
    </xf>
    <xf numFmtId="180" fontId="4" fillId="10" borderId="75" xfId="0" applyNumberFormat="1" applyFont="1" applyFill="1" applyBorder="1" applyAlignment="1">
      <alignment/>
    </xf>
    <xf numFmtId="180" fontId="4" fillId="10" borderId="68" xfId="0" applyNumberFormat="1" applyFont="1" applyFill="1" applyBorder="1" applyAlignment="1">
      <alignment/>
    </xf>
    <xf numFmtId="0" fontId="4" fillId="10" borderId="68" xfId="0" applyFont="1" applyFill="1" applyBorder="1" applyAlignment="1">
      <alignment horizontal="right"/>
    </xf>
    <xf numFmtId="38" fontId="4" fillId="10" borderId="68" xfId="0" applyNumberFormat="1" applyFont="1" applyFill="1" applyBorder="1" applyAlignment="1">
      <alignment/>
    </xf>
    <xf numFmtId="38" fontId="4" fillId="10" borderId="91" xfId="0" applyNumberFormat="1" applyFont="1" applyFill="1" applyBorder="1" applyAlignment="1">
      <alignment/>
    </xf>
    <xf numFmtId="180" fontId="4" fillId="10" borderId="92" xfId="0" applyNumberFormat="1" applyFont="1" applyFill="1" applyBorder="1" applyAlignment="1">
      <alignment/>
    </xf>
    <xf numFmtId="38" fontId="4" fillId="10" borderId="93" xfId="0" applyNumberFormat="1" applyFont="1" applyFill="1" applyBorder="1" applyAlignment="1">
      <alignment/>
    </xf>
    <xf numFmtId="0" fontId="4" fillId="16" borderId="18" xfId="0" applyFont="1" applyFill="1" applyBorder="1" applyAlignment="1" quotePrefix="1">
      <alignment/>
    </xf>
    <xf numFmtId="38" fontId="4" fillId="16" borderId="48" xfId="0" applyNumberFormat="1" applyFont="1" applyFill="1" applyBorder="1" applyAlignment="1">
      <alignment/>
    </xf>
    <xf numFmtId="38" fontId="4" fillId="16" borderId="22" xfId="0" applyNumberFormat="1" applyFont="1" applyFill="1" applyBorder="1" applyAlignment="1">
      <alignment/>
    </xf>
    <xf numFmtId="180" fontId="4" fillId="10" borderId="119" xfId="0" applyNumberFormat="1" applyFont="1" applyFill="1" applyBorder="1" applyAlignment="1">
      <alignment/>
    </xf>
    <xf numFmtId="37" fontId="4" fillId="0" borderId="120" xfId="0" applyNumberFormat="1" applyFont="1" applyFill="1" applyBorder="1" applyAlignment="1" applyProtection="1">
      <alignment/>
      <protection/>
    </xf>
    <xf numFmtId="37" fontId="4" fillId="0" borderId="121" xfId="0" applyNumberFormat="1" applyFont="1" applyFill="1" applyBorder="1" applyAlignment="1" applyProtection="1">
      <alignment/>
      <protection/>
    </xf>
    <xf numFmtId="37" fontId="4" fillId="0" borderId="122" xfId="0" applyNumberFormat="1" applyFont="1" applyFill="1" applyBorder="1" applyAlignment="1" applyProtection="1">
      <alignment/>
      <protection/>
    </xf>
    <xf numFmtId="37" fontId="4" fillId="0" borderId="123" xfId="0" applyNumberFormat="1" applyFont="1" applyFill="1" applyBorder="1" applyAlignment="1" applyProtection="1">
      <alignment/>
      <protection/>
    </xf>
    <xf numFmtId="37" fontId="4" fillId="0" borderId="124" xfId="0" applyNumberFormat="1" applyFont="1" applyFill="1" applyBorder="1" applyAlignment="1" applyProtection="1">
      <alignment/>
      <protection/>
    </xf>
    <xf numFmtId="37" fontId="4" fillId="10" borderId="16" xfId="0" applyNumberFormat="1" applyFont="1" applyFill="1" applyBorder="1" applyAlignment="1" applyProtection="1">
      <alignment/>
      <protection/>
    </xf>
    <xf numFmtId="37" fontId="4" fillId="10" borderId="79" xfId="0" applyNumberFormat="1" applyFont="1" applyFill="1" applyBorder="1" applyAlignment="1" applyProtection="1">
      <alignment/>
      <protection/>
    </xf>
    <xf numFmtId="37" fontId="4" fillId="10" borderId="48" xfId="0" applyNumberFormat="1" applyFont="1" applyFill="1" applyBorder="1" applyAlignment="1" applyProtection="1">
      <alignment/>
      <protection/>
    </xf>
    <xf numFmtId="37" fontId="4" fillId="10" borderId="75" xfId="0" applyNumberFormat="1" applyFont="1" applyFill="1" applyBorder="1" applyAlignment="1" applyProtection="1">
      <alignment/>
      <protection/>
    </xf>
    <xf numFmtId="37" fontId="4" fillId="10" borderId="68" xfId="0" applyNumberFormat="1" applyFont="1" applyFill="1" applyBorder="1" applyAlignment="1" applyProtection="1">
      <alignment/>
      <protection/>
    </xf>
    <xf numFmtId="37" fontId="4" fillId="10" borderId="80" xfId="0" applyNumberFormat="1" applyFont="1" applyFill="1" applyBorder="1" applyAlignment="1" applyProtection="1">
      <alignment/>
      <protection/>
    </xf>
    <xf numFmtId="37" fontId="4" fillId="16" borderId="18" xfId="0" applyNumberFormat="1" applyFont="1" applyFill="1" applyBorder="1" applyAlignment="1" applyProtection="1">
      <alignment/>
      <protection/>
    </xf>
    <xf numFmtId="37" fontId="4" fillId="16" borderId="79" xfId="0" applyNumberFormat="1" applyFont="1" applyFill="1" applyBorder="1" applyAlignment="1" applyProtection="1">
      <alignment/>
      <protection/>
    </xf>
    <xf numFmtId="37" fontId="4" fillId="16" borderId="81" xfId="0" applyNumberFormat="1" applyFont="1" applyFill="1" applyBorder="1" applyAlignment="1" applyProtection="1">
      <alignment/>
      <protection/>
    </xf>
    <xf numFmtId="37" fontId="4" fillId="16" borderId="48" xfId="0" applyNumberFormat="1" applyFont="1" applyFill="1" applyBorder="1" applyAlignment="1" applyProtection="1">
      <alignment/>
      <protection/>
    </xf>
    <xf numFmtId="0" fontId="4" fillId="10" borderId="23" xfId="0" applyFont="1" applyFill="1" applyBorder="1" applyAlignment="1">
      <alignment/>
    </xf>
    <xf numFmtId="38" fontId="4" fillId="10" borderId="23" xfId="49" applyFont="1" applyFill="1" applyBorder="1" applyAlignment="1" applyProtection="1">
      <alignment/>
      <protection/>
    </xf>
    <xf numFmtId="37" fontId="4" fillId="10" borderId="14" xfId="0" applyNumberFormat="1" applyFont="1" applyFill="1" applyBorder="1" applyAlignment="1" applyProtection="1">
      <alignment/>
      <protection/>
    </xf>
    <xf numFmtId="38" fontId="4" fillId="10" borderId="24" xfId="49" applyFont="1" applyFill="1" applyBorder="1" applyAlignment="1" applyProtection="1">
      <alignment/>
      <protection/>
    </xf>
    <xf numFmtId="37" fontId="4" fillId="10" borderId="23" xfId="0" applyNumberFormat="1" applyFont="1" applyFill="1" applyBorder="1" applyAlignment="1" applyProtection="1">
      <alignment/>
      <protection/>
    </xf>
    <xf numFmtId="38" fontId="4" fillId="10" borderId="16" xfId="49" applyFont="1" applyFill="1" applyBorder="1" applyAlignment="1" applyProtection="1">
      <alignment/>
      <protection/>
    </xf>
    <xf numFmtId="38" fontId="4" fillId="10" borderId="22" xfId="49" applyFont="1" applyFill="1" applyBorder="1" applyAlignment="1" applyProtection="1">
      <alignment/>
      <protection/>
    </xf>
    <xf numFmtId="0" fontId="4" fillId="16" borderId="87" xfId="0" applyFont="1" applyFill="1" applyBorder="1" applyAlignment="1">
      <alignment/>
    </xf>
    <xf numFmtId="38" fontId="4" fillId="16" borderId="83" xfId="49" applyFont="1" applyFill="1" applyBorder="1" applyAlignment="1" applyProtection="1">
      <alignment/>
      <protection/>
    </xf>
    <xf numFmtId="37" fontId="4" fillId="16" borderId="84" xfId="0" applyNumberFormat="1" applyFont="1" applyFill="1" applyBorder="1" applyAlignment="1" applyProtection="1">
      <alignment/>
      <protection/>
    </xf>
    <xf numFmtId="38" fontId="4" fillId="16" borderId="88" xfId="49" applyFont="1" applyFill="1" applyBorder="1" applyAlignment="1" applyProtection="1">
      <alignment/>
      <protection/>
    </xf>
    <xf numFmtId="37" fontId="4" fillId="16" borderId="83" xfId="0" applyNumberFormat="1" applyFont="1" applyFill="1" applyBorder="1" applyAlignment="1" applyProtection="1">
      <alignment/>
      <protection/>
    </xf>
    <xf numFmtId="37" fontId="4" fillId="16" borderId="85" xfId="0" applyNumberFormat="1" applyFont="1" applyFill="1" applyBorder="1" applyAlignment="1" applyProtection="1">
      <alignment/>
      <protection/>
    </xf>
    <xf numFmtId="38" fontId="4" fillId="10" borderId="68" xfId="49" applyFont="1" applyFill="1" applyBorder="1" applyAlignment="1" applyProtection="1">
      <alignment/>
      <protection/>
    </xf>
    <xf numFmtId="38" fontId="4" fillId="10" borderId="76" xfId="49" applyFont="1" applyFill="1" applyBorder="1" applyAlignment="1" applyProtection="1">
      <alignment/>
      <protection/>
    </xf>
    <xf numFmtId="180" fontId="4" fillId="0" borderId="125" xfId="0" applyNumberFormat="1" applyFont="1" applyFill="1" applyBorder="1" applyAlignment="1">
      <alignment/>
    </xf>
    <xf numFmtId="0" fontId="4" fillId="10" borderId="68" xfId="0" applyFont="1" applyFill="1" applyBorder="1" applyAlignment="1">
      <alignment/>
    </xf>
    <xf numFmtId="38" fontId="4" fillId="10" borderId="43" xfId="0" applyNumberFormat="1" applyFont="1" applyFill="1" applyBorder="1" applyAlignment="1">
      <alignment/>
    </xf>
    <xf numFmtId="38" fontId="4" fillId="10" borderId="23" xfId="49" applyFont="1" applyFill="1" applyBorder="1" applyAlignment="1">
      <alignment/>
    </xf>
    <xf numFmtId="38" fontId="4" fillId="10" borderId="23" xfId="0" applyNumberFormat="1" applyFont="1" applyFill="1" applyBorder="1" applyAlignment="1">
      <alignment/>
    </xf>
    <xf numFmtId="38" fontId="4" fillId="10" borderId="24" xfId="0" applyNumberFormat="1" applyFont="1" applyFill="1" applyBorder="1" applyAlignment="1">
      <alignment/>
    </xf>
    <xf numFmtId="0" fontId="4" fillId="16" borderId="77" xfId="0" applyFont="1" applyFill="1" applyBorder="1" applyAlignment="1" quotePrefix="1">
      <alignment/>
    </xf>
    <xf numFmtId="38" fontId="4" fillId="16" borderId="77" xfId="0" applyNumberFormat="1" applyFont="1" applyFill="1" applyBorder="1" applyAlignment="1">
      <alignment/>
    </xf>
    <xf numFmtId="180" fontId="4" fillId="16" borderId="89" xfId="0" applyNumberFormat="1" applyFont="1" applyFill="1" applyBorder="1" applyAlignment="1">
      <alignment/>
    </xf>
    <xf numFmtId="38" fontId="4" fillId="16" borderId="78" xfId="0" applyNumberFormat="1" applyFont="1" applyFill="1" applyBorder="1" applyAlignment="1">
      <alignment/>
    </xf>
    <xf numFmtId="38" fontId="4" fillId="16" borderId="90" xfId="0" applyNumberFormat="1" applyFont="1" applyFill="1" applyBorder="1" applyAlignment="1">
      <alignment/>
    </xf>
    <xf numFmtId="0" fontId="4" fillId="10" borderId="36" xfId="0" applyFont="1" applyFill="1" applyBorder="1" applyAlignment="1" quotePrefix="1">
      <alignment horizontal="center"/>
    </xf>
    <xf numFmtId="37" fontId="4" fillId="10" borderId="10" xfId="0" applyNumberFormat="1" applyFont="1" applyFill="1" applyBorder="1" applyAlignment="1" applyProtection="1">
      <alignment horizontal="right"/>
      <protection/>
    </xf>
    <xf numFmtId="180" fontId="4" fillId="10" borderId="56" xfId="0" applyNumberFormat="1" applyFont="1" applyFill="1" applyBorder="1" applyAlignment="1">
      <alignment horizontal="right"/>
    </xf>
    <xf numFmtId="37" fontId="4" fillId="10" borderId="43" xfId="0" applyNumberFormat="1" applyFont="1" applyFill="1" applyBorder="1" applyAlignment="1" applyProtection="1">
      <alignment/>
      <protection/>
    </xf>
    <xf numFmtId="37" fontId="4" fillId="16" borderId="94" xfId="0" applyNumberFormat="1" applyFont="1" applyFill="1" applyBorder="1" applyAlignment="1" applyProtection="1">
      <alignment/>
      <protection/>
    </xf>
    <xf numFmtId="37" fontId="4" fillId="16" borderId="95" xfId="0" applyNumberFormat="1" applyFont="1" applyFill="1" applyBorder="1" applyAlignment="1" applyProtection="1">
      <alignment/>
      <protection/>
    </xf>
    <xf numFmtId="37" fontId="4" fillId="16" borderId="96" xfId="0" applyNumberFormat="1" applyFont="1" applyFill="1" applyBorder="1" applyAlignment="1" applyProtection="1">
      <alignment/>
      <protection/>
    </xf>
    <xf numFmtId="37" fontId="4" fillId="16" borderId="97" xfId="0" applyNumberFormat="1" applyFont="1" applyFill="1" applyBorder="1" applyAlignment="1" applyProtection="1">
      <alignment/>
      <protection/>
    </xf>
    <xf numFmtId="37" fontId="4" fillId="10" borderId="18" xfId="0" applyNumberFormat="1" applyFont="1" applyFill="1" applyBorder="1" applyAlignment="1" applyProtection="1">
      <alignment horizontal="right"/>
      <protection/>
    </xf>
    <xf numFmtId="37" fontId="4" fillId="10" borderId="12" xfId="0" applyNumberFormat="1" applyFont="1" applyFill="1" applyBorder="1" applyAlignment="1" applyProtection="1">
      <alignment horizontal="right"/>
      <protection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4" fillId="16" borderId="103" xfId="0" applyFont="1" applyFill="1" applyBorder="1" applyAlignment="1">
      <alignment/>
    </xf>
    <xf numFmtId="38" fontId="4" fillId="16" borderId="94" xfId="49" applyFont="1" applyFill="1" applyBorder="1" applyAlignment="1" applyProtection="1">
      <alignment/>
      <protection/>
    </xf>
    <xf numFmtId="38" fontId="4" fillId="16" borderId="104" xfId="49" applyFont="1" applyFill="1" applyBorder="1" applyAlignment="1" applyProtection="1">
      <alignment/>
      <protection/>
    </xf>
    <xf numFmtId="0" fontId="4" fillId="10" borderId="18" xfId="0" applyFont="1" applyFill="1" applyBorder="1" applyAlignment="1" quotePrefix="1">
      <alignment horizontal="left"/>
    </xf>
    <xf numFmtId="37" fontId="4" fillId="10" borderId="51" xfId="0" applyNumberFormat="1" applyFont="1" applyFill="1" applyBorder="1" applyAlignment="1" applyProtection="1">
      <alignment/>
      <protection/>
    </xf>
    <xf numFmtId="37" fontId="4" fillId="10" borderId="126" xfId="0" applyNumberFormat="1" applyFont="1" applyFill="1" applyBorder="1" applyAlignment="1" applyProtection="1">
      <alignment/>
      <protection/>
    </xf>
    <xf numFmtId="0" fontId="4" fillId="10" borderId="18" xfId="0" applyFont="1" applyFill="1" applyBorder="1" applyAlignment="1" quotePrefix="1">
      <alignment/>
    </xf>
    <xf numFmtId="37" fontId="4" fillId="0" borderId="46" xfId="0" applyNumberFormat="1" applyFont="1" applyBorder="1" applyAlignment="1">
      <alignment/>
    </xf>
    <xf numFmtId="37" fontId="4" fillId="10" borderId="17" xfId="0" applyNumberFormat="1" applyFont="1" applyFill="1" applyBorder="1" applyAlignment="1" applyProtection="1">
      <alignment horizontal="right"/>
      <protection/>
    </xf>
    <xf numFmtId="0" fontId="4" fillId="0" borderId="127" xfId="0" applyFont="1" applyFill="1" applyBorder="1" applyAlignment="1" quotePrefix="1">
      <alignment/>
    </xf>
    <xf numFmtId="38" fontId="4" fillId="0" borderId="127" xfId="0" applyNumberFormat="1" applyFont="1" applyFill="1" applyBorder="1" applyAlignment="1">
      <alignment/>
    </xf>
    <xf numFmtId="180" fontId="4" fillId="0" borderId="127" xfId="0" applyNumberFormat="1" applyFont="1" applyFill="1" applyBorder="1" applyAlignment="1">
      <alignment/>
    </xf>
    <xf numFmtId="38" fontId="4" fillId="0" borderId="127" xfId="49" applyFont="1" applyFill="1" applyBorder="1" applyAlignment="1">
      <alignment/>
    </xf>
    <xf numFmtId="0" fontId="4" fillId="0" borderId="127" xfId="0" applyFont="1" applyFill="1" applyBorder="1" applyAlignment="1">
      <alignment horizontal="right"/>
    </xf>
    <xf numFmtId="180" fontId="4" fillId="0" borderId="128" xfId="0" applyNumberFormat="1" applyFont="1" applyFill="1" applyBorder="1" applyAlignment="1">
      <alignment/>
    </xf>
    <xf numFmtId="38" fontId="4" fillId="0" borderId="129" xfId="0" applyNumberFormat="1" applyFont="1" applyFill="1" applyBorder="1" applyAlignment="1">
      <alignment/>
    </xf>
    <xf numFmtId="37" fontId="4" fillId="0" borderId="127" xfId="0" applyNumberFormat="1" applyFont="1" applyFill="1" applyBorder="1" applyAlignment="1" applyProtection="1">
      <alignment/>
      <protection/>
    </xf>
    <xf numFmtId="37" fontId="4" fillId="0" borderId="130" xfId="0" applyNumberFormat="1" applyFont="1" applyFill="1" applyBorder="1" applyAlignment="1" applyProtection="1">
      <alignment/>
      <protection/>
    </xf>
    <xf numFmtId="38" fontId="4" fillId="9" borderId="16" xfId="0" applyNumberFormat="1" applyFont="1" applyFill="1" applyBorder="1" applyAlignment="1">
      <alignment/>
    </xf>
    <xf numFmtId="180" fontId="4" fillId="9" borderId="79" xfId="0" applyNumberFormat="1" applyFont="1" applyFill="1" applyBorder="1" applyAlignment="1">
      <alignment/>
    </xf>
    <xf numFmtId="37" fontId="4" fillId="9" borderId="79" xfId="0" applyNumberFormat="1" applyFont="1" applyFill="1" applyBorder="1" applyAlignment="1" applyProtection="1">
      <alignment/>
      <protection/>
    </xf>
    <xf numFmtId="37" fontId="4" fillId="9" borderId="48" xfId="0" applyNumberFormat="1" applyFont="1" applyFill="1" applyBorder="1" applyAlignment="1" applyProtection="1">
      <alignment/>
      <protection/>
    </xf>
    <xf numFmtId="0" fontId="4" fillId="3" borderId="16" xfId="0" applyFont="1" applyFill="1" applyBorder="1" applyAlignment="1">
      <alignment/>
    </xf>
    <xf numFmtId="38" fontId="4" fillId="3" borderId="16" xfId="0" applyNumberFormat="1" applyFont="1" applyFill="1" applyBorder="1" applyAlignment="1">
      <alignment/>
    </xf>
    <xf numFmtId="180" fontId="4" fillId="3" borderId="79" xfId="0" applyNumberFormat="1" applyFont="1" applyFill="1" applyBorder="1" applyAlignment="1">
      <alignment/>
    </xf>
    <xf numFmtId="38" fontId="4" fillId="3" borderId="80" xfId="0" applyNumberFormat="1" applyFont="1" applyFill="1" applyBorder="1" applyAlignment="1">
      <alignment/>
    </xf>
    <xf numFmtId="180" fontId="4" fillId="3" borderId="75" xfId="0" applyNumberFormat="1" applyFont="1" applyFill="1" applyBorder="1" applyAlignment="1">
      <alignment/>
    </xf>
    <xf numFmtId="180" fontId="4" fillId="3" borderId="68" xfId="0" applyNumberFormat="1" applyFont="1" applyFill="1" applyBorder="1" applyAlignment="1">
      <alignment/>
    </xf>
    <xf numFmtId="0" fontId="4" fillId="3" borderId="68" xfId="0" applyFont="1" applyFill="1" applyBorder="1" applyAlignment="1">
      <alignment horizontal="right"/>
    </xf>
    <xf numFmtId="38" fontId="4" fillId="3" borderId="68" xfId="0" applyNumberFormat="1" applyFont="1" applyFill="1" applyBorder="1" applyAlignment="1">
      <alignment/>
    </xf>
    <xf numFmtId="38" fontId="4" fillId="3" borderId="91" xfId="0" applyNumberFormat="1" applyFont="1" applyFill="1" applyBorder="1" applyAlignment="1">
      <alignment/>
    </xf>
    <xf numFmtId="180" fontId="4" fillId="3" borderId="92" xfId="0" applyNumberFormat="1" applyFont="1" applyFill="1" applyBorder="1" applyAlignment="1">
      <alignment/>
    </xf>
    <xf numFmtId="38" fontId="4" fillId="3" borderId="93" xfId="0" applyNumberFormat="1" applyFont="1" applyFill="1" applyBorder="1" applyAlignment="1">
      <alignment/>
    </xf>
    <xf numFmtId="180" fontId="4" fillId="3" borderId="119" xfId="0" applyNumberFormat="1" applyFont="1" applyFill="1" applyBorder="1" applyAlignment="1">
      <alignment/>
    </xf>
    <xf numFmtId="37" fontId="4" fillId="3" borderId="16" xfId="0" applyNumberFormat="1" applyFont="1" applyFill="1" applyBorder="1" applyAlignment="1" applyProtection="1">
      <alignment/>
      <protection/>
    </xf>
    <xf numFmtId="37" fontId="4" fillId="3" borderId="79" xfId="0" applyNumberFormat="1" applyFont="1" applyFill="1" applyBorder="1" applyAlignment="1" applyProtection="1">
      <alignment/>
      <protection/>
    </xf>
    <xf numFmtId="37" fontId="4" fillId="3" borderId="48" xfId="0" applyNumberFormat="1" applyFont="1" applyFill="1" applyBorder="1" applyAlignment="1" applyProtection="1">
      <alignment/>
      <protection/>
    </xf>
    <xf numFmtId="37" fontId="4" fillId="3" borderId="75" xfId="0" applyNumberFormat="1" applyFont="1" applyFill="1" applyBorder="1" applyAlignment="1" applyProtection="1">
      <alignment/>
      <protection/>
    </xf>
    <xf numFmtId="37" fontId="4" fillId="3" borderId="68" xfId="0" applyNumberFormat="1" applyFont="1" applyFill="1" applyBorder="1" applyAlignment="1" applyProtection="1">
      <alignment/>
      <protection/>
    </xf>
    <xf numFmtId="37" fontId="4" fillId="3" borderId="80" xfId="0" applyNumberFormat="1" applyFont="1" applyFill="1" applyBorder="1" applyAlignment="1" applyProtection="1">
      <alignment/>
      <protection/>
    </xf>
    <xf numFmtId="0" fontId="4" fillId="9" borderId="18" xfId="0" applyFont="1" applyFill="1" applyBorder="1" applyAlignment="1" quotePrefix="1">
      <alignment/>
    </xf>
    <xf numFmtId="37" fontId="4" fillId="9" borderId="18" xfId="0" applyNumberFormat="1" applyFont="1" applyFill="1" applyBorder="1" applyAlignment="1" applyProtection="1">
      <alignment/>
      <protection/>
    </xf>
    <xf numFmtId="37" fontId="4" fillId="9" borderId="81" xfId="0" applyNumberFormat="1" applyFont="1" applyFill="1" applyBorder="1" applyAlignment="1" applyProtection="1">
      <alignment/>
      <protection/>
    </xf>
    <xf numFmtId="38" fontId="4" fillId="9" borderId="48" xfId="0" applyNumberFormat="1" applyFont="1" applyFill="1" applyBorder="1" applyAlignment="1">
      <alignment/>
    </xf>
    <xf numFmtId="38" fontId="4" fillId="9" borderId="22" xfId="0" applyNumberFormat="1" applyFont="1" applyFill="1" applyBorder="1" applyAlignment="1">
      <alignment/>
    </xf>
    <xf numFmtId="0" fontId="4" fillId="9" borderId="87" xfId="0" applyFont="1" applyFill="1" applyBorder="1" applyAlignment="1">
      <alignment/>
    </xf>
    <xf numFmtId="38" fontId="4" fillId="9" borderId="83" xfId="49" applyFont="1" applyFill="1" applyBorder="1" applyAlignment="1" applyProtection="1">
      <alignment/>
      <protection/>
    </xf>
    <xf numFmtId="37" fontId="4" fillId="9" borderId="84" xfId="0" applyNumberFormat="1" applyFont="1" applyFill="1" applyBorder="1" applyAlignment="1" applyProtection="1">
      <alignment/>
      <protection/>
    </xf>
    <xf numFmtId="38" fontId="4" fillId="9" borderId="88" xfId="49" applyFont="1" applyFill="1" applyBorder="1" applyAlignment="1" applyProtection="1">
      <alignment/>
      <protection/>
    </xf>
    <xf numFmtId="37" fontId="4" fillId="9" borderId="83" xfId="0" applyNumberFormat="1" applyFont="1" applyFill="1" applyBorder="1" applyAlignment="1" applyProtection="1">
      <alignment/>
      <protection/>
    </xf>
    <xf numFmtId="37" fontId="4" fillId="9" borderId="85" xfId="0" applyNumberFormat="1" applyFont="1" applyFill="1" applyBorder="1" applyAlignment="1" applyProtection="1">
      <alignment/>
      <protection/>
    </xf>
    <xf numFmtId="0" fontId="4" fillId="3" borderId="23" xfId="0" applyFont="1" applyFill="1" applyBorder="1" applyAlignment="1">
      <alignment/>
    </xf>
    <xf numFmtId="38" fontId="4" fillId="3" borderId="23" xfId="49" applyFont="1" applyFill="1" applyBorder="1" applyAlignment="1" applyProtection="1">
      <alignment/>
      <protection/>
    </xf>
    <xf numFmtId="37" fontId="4" fillId="3" borderId="14" xfId="0" applyNumberFormat="1" applyFont="1" applyFill="1" applyBorder="1" applyAlignment="1" applyProtection="1">
      <alignment/>
      <protection/>
    </xf>
    <xf numFmtId="38" fontId="4" fillId="3" borderId="24" xfId="49" applyFont="1" applyFill="1" applyBorder="1" applyAlignment="1" applyProtection="1">
      <alignment/>
      <protection/>
    </xf>
    <xf numFmtId="37" fontId="4" fillId="3" borderId="23" xfId="0" applyNumberFormat="1" applyFont="1" applyFill="1" applyBorder="1" applyAlignment="1" applyProtection="1">
      <alignment/>
      <protection/>
    </xf>
    <xf numFmtId="0" fontId="4" fillId="3" borderId="68" xfId="0" applyFont="1" applyFill="1" applyBorder="1" applyAlignment="1">
      <alignment/>
    </xf>
    <xf numFmtId="38" fontId="4" fillId="3" borderId="68" xfId="49" applyFont="1" applyFill="1" applyBorder="1" applyAlignment="1" applyProtection="1">
      <alignment/>
      <protection/>
    </xf>
    <xf numFmtId="38" fontId="4" fillId="3" borderId="76" xfId="49" applyFont="1" applyFill="1" applyBorder="1" applyAlignment="1" applyProtection="1">
      <alignment/>
      <protection/>
    </xf>
    <xf numFmtId="0" fontId="4" fillId="0" borderId="131" xfId="0" applyFont="1" applyFill="1" applyBorder="1" applyAlignment="1" quotePrefix="1">
      <alignment/>
    </xf>
    <xf numFmtId="37" fontId="4" fillId="0" borderId="131" xfId="0" applyNumberFormat="1" applyFont="1" applyFill="1" applyBorder="1" applyAlignment="1" applyProtection="1">
      <alignment/>
      <protection/>
    </xf>
    <xf numFmtId="37" fontId="4" fillId="0" borderId="132" xfId="0" applyNumberFormat="1" applyFont="1" applyFill="1" applyBorder="1" applyAlignment="1" applyProtection="1">
      <alignment/>
      <protection/>
    </xf>
    <xf numFmtId="37" fontId="4" fillId="0" borderId="133" xfId="0" applyNumberFormat="1" applyFont="1" applyFill="1" applyBorder="1" applyAlignment="1" applyProtection="1">
      <alignment/>
      <protection/>
    </xf>
    <xf numFmtId="37" fontId="4" fillId="0" borderId="119" xfId="0" applyNumberFormat="1" applyFont="1" applyFill="1" applyBorder="1" applyAlignment="1" applyProtection="1">
      <alignment/>
      <protection/>
    </xf>
    <xf numFmtId="37" fontId="4" fillId="0" borderId="134" xfId="0" applyNumberFormat="1" applyFont="1" applyFill="1" applyBorder="1" applyAlignment="1" applyProtection="1">
      <alignment/>
      <protection/>
    </xf>
    <xf numFmtId="0" fontId="4" fillId="0" borderId="115" xfId="0" applyFont="1" applyFill="1" applyBorder="1" applyAlignment="1" quotePrefix="1">
      <alignment/>
    </xf>
    <xf numFmtId="37" fontId="4" fillId="0" borderId="115" xfId="0" applyNumberFormat="1" applyFont="1" applyFill="1" applyBorder="1" applyAlignment="1" applyProtection="1">
      <alignment/>
      <protection/>
    </xf>
    <xf numFmtId="37" fontId="4" fillId="0" borderId="135" xfId="0" applyNumberFormat="1" applyFont="1" applyFill="1" applyBorder="1" applyAlignment="1" applyProtection="1">
      <alignment/>
      <protection/>
    </xf>
    <xf numFmtId="37" fontId="4" fillId="0" borderId="136" xfId="0" applyNumberFormat="1" applyFont="1" applyFill="1" applyBorder="1" applyAlignment="1" applyProtection="1">
      <alignment/>
      <protection/>
    </xf>
    <xf numFmtId="37" fontId="4" fillId="0" borderId="137" xfId="0" applyNumberFormat="1" applyFont="1" applyFill="1" applyBorder="1" applyAlignment="1" applyProtection="1">
      <alignment/>
      <protection/>
    </xf>
    <xf numFmtId="37" fontId="4" fillId="0" borderId="138" xfId="0" applyNumberFormat="1" applyFont="1" applyFill="1" applyBorder="1" applyAlignment="1" applyProtection="1">
      <alignment/>
      <protection/>
    </xf>
    <xf numFmtId="38" fontId="4" fillId="3" borderId="43" xfId="0" applyNumberFormat="1" applyFont="1" applyFill="1" applyBorder="1" applyAlignment="1">
      <alignment/>
    </xf>
    <xf numFmtId="38" fontId="4" fillId="3" borderId="23" xfId="49" applyFont="1" applyFill="1" applyBorder="1" applyAlignment="1">
      <alignment/>
    </xf>
    <xf numFmtId="38" fontId="4" fillId="3" borderId="23" xfId="0" applyNumberFormat="1" applyFont="1" applyFill="1" applyBorder="1" applyAlignment="1">
      <alignment/>
    </xf>
    <xf numFmtId="38" fontId="4" fillId="3" borderId="24" xfId="0" applyNumberFormat="1" applyFont="1" applyFill="1" applyBorder="1" applyAlignment="1">
      <alignment/>
    </xf>
    <xf numFmtId="0" fontId="4" fillId="9" borderId="77" xfId="0" applyFont="1" applyFill="1" applyBorder="1" applyAlignment="1" quotePrefix="1">
      <alignment/>
    </xf>
    <xf numFmtId="37" fontId="4" fillId="9" borderId="94" xfId="0" applyNumberFormat="1" applyFont="1" applyFill="1" applyBorder="1" applyAlignment="1" applyProtection="1">
      <alignment/>
      <protection/>
    </xf>
    <xf numFmtId="37" fontId="4" fillId="9" borderId="95" xfId="0" applyNumberFormat="1" applyFont="1" applyFill="1" applyBorder="1" applyAlignment="1" applyProtection="1">
      <alignment/>
      <protection/>
    </xf>
    <xf numFmtId="37" fontId="4" fillId="9" borderId="96" xfId="0" applyNumberFormat="1" applyFont="1" applyFill="1" applyBorder="1" applyAlignment="1" applyProtection="1">
      <alignment/>
      <protection/>
    </xf>
    <xf numFmtId="37" fontId="4" fillId="9" borderId="97" xfId="0" applyNumberFormat="1" applyFont="1" applyFill="1" applyBorder="1" applyAlignment="1" applyProtection="1">
      <alignment/>
      <protection/>
    </xf>
    <xf numFmtId="37" fontId="4" fillId="3" borderId="43" xfId="0" applyNumberFormat="1" applyFont="1" applyFill="1" applyBorder="1" applyAlignment="1" applyProtection="1">
      <alignment/>
      <protection/>
    </xf>
    <xf numFmtId="0" fontId="4" fillId="9" borderId="103" xfId="0" applyFont="1" applyFill="1" applyBorder="1" applyAlignment="1">
      <alignment/>
    </xf>
    <xf numFmtId="38" fontId="4" fillId="9" borderId="94" xfId="49" applyFont="1" applyFill="1" applyBorder="1" applyAlignment="1" applyProtection="1">
      <alignment/>
      <protection/>
    </xf>
    <xf numFmtId="38" fontId="4" fillId="9" borderId="104" xfId="49" applyFont="1" applyFill="1" applyBorder="1" applyAlignment="1" applyProtection="1">
      <alignment/>
      <protection/>
    </xf>
    <xf numFmtId="37" fontId="4" fillId="10" borderId="83" xfId="0" applyNumberFormat="1" applyFont="1" applyFill="1" applyBorder="1" applyAlignment="1" applyProtection="1">
      <alignment/>
      <protection/>
    </xf>
    <xf numFmtId="37" fontId="4" fillId="10" borderId="85" xfId="0" applyNumberFormat="1" applyFont="1" applyFill="1" applyBorder="1" applyAlignment="1" applyProtection="1">
      <alignment/>
      <protection/>
    </xf>
    <xf numFmtId="37" fontId="4" fillId="10" borderId="71" xfId="0" applyNumberFormat="1" applyFont="1" applyFill="1" applyBorder="1" applyAlignment="1" applyProtection="1">
      <alignment/>
      <protection/>
    </xf>
    <xf numFmtId="0" fontId="4" fillId="9" borderId="51" xfId="0" applyFont="1" applyFill="1" applyBorder="1" applyAlignment="1" quotePrefix="1">
      <alignment/>
    </xf>
    <xf numFmtId="38" fontId="4" fillId="9" borderId="51" xfId="0" applyNumberFormat="1" applyFont="1" applyFill="1" applyBorder="1" applyAlignment="1">
      <alignment/>
    </xf>
    <xf numFmtId="38" fontId="4" fillId="9" borderId="139" xfId="0" applyNumberFormat="1" applyFont="1" applyFill="1" applyBorder="1" applyAlignment="1">
      <alignment/>
    </xf>
    <xf numFmtId="38" fontId="4" fillId="9" borderId="45" xfId="0" applyNumberFormat="1" applyFont="1" applyFill="1" applyBorder="1" applyAlignment="1">
      <alignment/>
    </xf>
    <xf numFmtId="180" fontId="4" fillId="9" borderId="91" xfId="0" applyNumberFormat="1" applyFont="1" applyFill="1" applyBorder="1" applyAlignment="1">
      <alignment/>
    </xf>
    <xf numFmtId="37" fontId="4" fillId="0" borderId="140" xfId="0" applyNumberFormat="1" applyFont="1" applyFill="1" applyBorder="1" applyAlignment="1" applyProtection="1">
      <alignment/>
      <protection/>
    </xf>
    <xf numFmtId="37" fontId="4" fillId="10" borderId="17" xfId="0" applyNumberFormat="1" applyFont="1" applyFill="1" applyBorder="1" applyAlignment="1" applyProtection="1">
      <alignment/>
      <protection/>
    </xf>
    <xf numFmtId="38" fontId="4" fillId="3" borderId="16" xfId="49" applyFont="1" applyFill="1" applyBorder="1" applyAlignment="1" applyProtection="1">
      <alignment/>
      <protection/>
    </xf>
    <xf numFmtId="38" fontId="4" fillId="3" borderId="22" xfId="49" applyFont="1" applyFill="1" applyBorder="1" applyAlignment="1" applyProtection="1">
      <alignment/>
      <protection/>
    </xf>
    <xf numFmtId="37" fontId="4" fillId="10" borderId="15" xfId="0" applyNumberFormat="1" applyFont="1" applyFill="1" applyBorder="1" applyAlignment="1" applyProtection="1">
      <alignment/>
      <protection/>
    </xf>
    <xf numFmtId="37" fontId="4" fillId="10" borderId="76" xfId="0" applyNumberFormat="1" applyFont="1" applyFill="1" applyBorder="1" applyAlignment="1" applyProtection="1">
      <alignment/>
      <protection/>
    </xf>
    <xf numFmtId="37" fontId="4" fillId="3" borderId="141" xfId="0" applyNumberFormat="1" applyFont="1" applyFill="1" applyBorder="1" applyAlignment="1" applyProtection="1">
      <alignment/>
      <protection/>
    </xf>
    <xf numFmtId="0" fontId="4" fillId="3" borderId="18" xfId="0" applyFont="1" applyFill="1" applyBorder="1" applyAlignment="1" quotePrefix="1">
      <alignment/>
    </xf>
    <xf numFmtId="37" fontId="4" fillId="3" borderId="83" xfId="0" applyNumberFormat="1" applyFont="1" applyFill="1" applyBorder="1" applyAlignment="1" applyProtection="1">
      <alignment/>
      <protection/>
    </xf>
    <xf numFmtId="37" fontId="4" fillId="3" borderId="142" xfId="0" applyNumberFormat="1" applyFont="1" applyFill="1" applyBorder="1" applyAlignment="1" applyProtection="1">
      <alignment/>
      <protection/>
    </xf>
    <xf numFmtId="37" fontId="4" fillId="3" borderId="87" xfId="0" applyNumberFormat="1" applyFont="1" applyFill="1" applyBorder="1" applyAlignment="1" applyProtection="1">
      <alignment/>
      <protection/>
    </xf>
    <xf numFmtId="37" fontId="4" fillId="3" borderId="88" xfId="0" applyNumberFormat="1" applyFont="1" applyFill="1" applyBorder="1" applyAlignment="1" applyProtection="1">
      <alignment/>
      <protection/>
    </xf>
    <xf numFmtId="37" fontId="4" fillId="3" borderId="85" xfId="0" applyNumberFormat="1" applyFont="1" applyFill="1" applyBorder="1" applyAlignment="1" applyProtection="1">
      <alignment/>
      <protection/>
    </xf>
    <xf numFmtId="0" fontId="4" fillId="3" borderId="36" xfId="0" applyFont="1" applyFill="1" applyBorder="1" applyAlignment="1" quotePrefix="1">
      <alignment horizontal="center"/>
    </xf>
    <xf numFmtId="37" fontId="4" fillId="3" borderId="10" xfId="0" applyNumberFormat="1" applyFont="1" applyFill="1" applyBorder="1" applyAlignment="1" applyProtection="1">
      <alignment horizontal="right"/>
      <protection/>
    </xf>
    <xf numFmtId="180" fontId="4" fillId="3" borderId="56" xfId="0" applyNumberFormat="1" applyFont="1" applyFill="1" applyBorder="1" applyAlignment="1">
      <alignment horizontal="right"/>
    </xf>
    <xf numFmtId="37" fontId="4" fillId="3" borderId="17" xfId="0" applyNumberFormat="1" applyFont="1" applyFill="1" applyBorder="1" applyAlignment="1" applyProtection="1">
      <alignment horizontal="right"/>
      <protection/>
    </xf>
    <xf numFmtId="37" fontId="4" fillId="3" borderId="18" xfId="0" applyNumberFormat="1" applyFont="1" applyFill="1" applyBorder="1" applyAlignment="1" applyProtection="1">
      <alignment horizontal="right"/>
      <protection/>
    </xf>
    <xf numFmtId="37" fontId="4" fillId="3" borderId="12" xfId="0" applyNumberFormat="1" applyFont="1" applyFill="1" applyBorder="1" applyAlignment="1" applyProtection="1">
      <alignment horizontal="right"/>
      <protection/>
    </xf>
    <xf numFmtId="0" fontId="4" fillId="3" borderId="18" xfId="0" applyFont="1" applyFill="1" applyBorder="1" applyAlignment="1" quotePrefix="1">
      <alignment horizontal="left"/>
    </xf>
    <xf numFmtId="37" fontId="4" fillId="3" borderId="51" xfId="0" applyNumberFormat="1" applyFont="1" applyFill="1" applyBorder="1" applyAlignment="1" applyProtection="1">
      <alignment/>
      <protection/>
    </xf>
    <xf numFmtId="37" fontId="4" fillId="3" borderId="126" xfId="0" applyNumberFormat="1" applyFont="1" applyFill="1" applyBorder="1" applyAlignment="1" applyProtection="1">
      <alignment/>
      <protection/>
    </xf>
    <xf numFmtId="37" fontId="4" fillId="3" borderId="71" xfId="0" applyNumberFormat="1" applyFont="1" applyFill="1" applyBorder="1" applyAlignment="1" applyProtection="1">
      <alignment/>
      <protection/>
    </xf>
    <xf numFmtId="37" fontId="4" fillId="3" borderId="143" xfId="0" applyNumberFormat="1" applyFont="1" applyFill="1" applyBorder="1" applyAlignment="1" applyProtection="1">
      <alignment/>
      <protection/>
    </xf>
    <xf numFmtId="37" fontId="11" fillId="10" borderId="69" xfId="61" applyNumberFormat="1" applyFont="1" applyFill="1" applyBorder="1" applyAlignment="1" applyProtection="1">
      <alignment vertical="center"/>
      <protection/>
    </xf>
    <xf numFmtId="37" fontId="4" fillId="0" borderId="144" xfId="0" applyNumberFormat="1" applyFont="1" applyFill="1" applyBorder="1" applyAlignment="1" applyProtection="1">
      <alignment/>
      <protection/>
    </xf>
    <xf numFmtId="38" fontId="4" fillId="8" borderId="16" xfId="0" applyNumberFormat="1" applyFont="1" applyFill="1" applyBorder="1" applyAlignment="1">
      <alignment/>
    </xf>
    <xf numFmtId="180" fontId="4" fillId="8" borderId="79" xfId="0" applyNumberFormat="1" applyFont="1" applyFill="1" applyBorder="1" applyAlignment="1">
      <alignment/>
    </xf>
    <xf numFmtId="37" fontId="4" fillId="8" borderId="79" xfId="0" applyNumberFormat="1" applyFont="1" applyFill="1" applyBorder="1" applyAlignment="1" applyProtection="1">
      <alignment/>
      <protection/>
    </xf>
    <xf numFmtId="37" fontId="4" fillId="8" borderId="48" xfId="0" applyNumberFormat="1" applyFont="1" applyFill="1" applyBorder="1" applyAlignment="1" applyProtection="1">
      <alignment/>
      <protection/>
    </xf>
    <xf numFmtId="0" fontId="4" fillId="2" borderId="16" xfId="0" applyFont="1" applyFill="1" applyBorder="1" applyAlignment="1">
      <alignment/>
    </xf>
    <xf numFmtId="0" fontId="4" fillId="8" borderId="18" xfId="0" applyFont="1" applyFill="1" applyBorder="1" applyAlignment="1" quotePrefix="1">
      <alignment/>
    </xf>
    <xf numFmtId="38" fontId="4" fillId="8" borderId="48" xfId="0" applyNumberFormat="1" applyFont="1" applyFill="1" applyBorder="1" applyAlignment="1">
      <alignment/>
    </xf>
    <xf numFmtId="38" fontId="4" fillId="8" borderId="22" xfId="0" applyNumberFormat="1" applyFont="1" applyFill="1" applyBorder="1" applyAlignment="1">
      <alignment/>
    </xf>
    <xf numFmtId="37" fontId="4" fillId="8" borderId="18" xfId="0" applyNumberFormat="1" applyFont="1" applyFill="1" applyBorder="1" applyAlignment="1" applyProtection="1">
      <alignment/>
      <protection/>
    </xf>
    <xf numFmtId="37" fontId="4" fillId="8" borderId="81" xfId="0" applyNumberFormat="1" applyFont="1" applyFill="1" applyBorder="1" applyAlignment="1" applyProtection="1">
      <alignment/>
      <protection/>
    </xf>
    <xf numFmtId="37" fontId="4" fillId="2" borderId="16" xfId="0" applyNumberFormat="1" applyFont="1" applyFill="1" applyBorder="1" applyAlignment="1" applyProtection="1">
      <alignment/>
      <protection/>
    </xf>
    <xf numFmtId="37" fontId="4" fillId="2" borderId="79" xfId="0" applyNumberFormat="1" applyFont="1" applyFill="1" applyBorder="1" applyAlignment="1" applyProtection="1">
      <alignment/>
      <protection/>
    </xf>
    <xf numFmtId="37" fontId="4" fillId="2" borderId="68" xfId="0" applyNumberFormat="1" applyFont="1" applyFill="1" applyBorder="1" applyAlignment="1" applyProtection="1">
      <alignment/>
      <protection/>
    </xf>
    <xf numFmtId="38" fontId="4" fillId="2" borderId="16" xfId="49" applyFont="1" applyFill="1" applyBorder="1" applyAlignment="1" applyProtection="1">
      <alignment/>
      <protection/>
    </xf>
    <xf numFmtId="38" fontId="4" fillId="2" borderId="22" xfId="49" applyFont="1" applyFill="1" applyBorder="1" applyAlignment="1" applyProtection="1">
      <alignment/>
      <protection/>
    </xf>
    <xf numFmtId="0" fontId="4" fillId="2" borderId="23" xfId="0" applyFont="1" applyFill="1" applyBorder="1" applyAlignment="1">
      <alignment/>
    </xf>
    <xf numFmtId="38" fontId="4" fillId="2" borderId="23" xfId="49" applyFont="1" applyFill="1" applyBorder="1" applyAlignment="1" applyProtection="1">
      <alignment/>
      <protection/>
    </xf>
    <xf numFmtId="37" fontId="4" fillId="2" borderId="14" xfId="0" applyNumberFormat="1" applyFont="1" applyFill="1" applyBorder="1" applyAlignment="1" applyProtection="1">
      <alignment/>
      <protection/>
    </xf>
    <xf numFmtId="38" fontId="4" fillId="2" borderId="24" xfId="49" applyFont="1" applyFill="1" applyBorder="1" applyAlignment="1" applyProtection="1">
      <alignment/>
      <protection/>
    </xf>
    <xf numFmtId="37" fontId="4" fillId="2" borderId="23" xfId="0" applyNumberFormat="1" applyFont="1" applyFill="1" applyBorder="1" applyAlignment="1" applyProtection="1">
      <alignment/>
      <protection/>
    </xf>
    <xf numFmtId="0" fontId="4" fillId="8" borderId="87" xfId="0" applyFont="1" applyFill="1" applyBorder="1" applyAlignment="1">
      <alignment/>
    </xf>
    <xf numFmtId="38" fontId="4" fillId="8" borderId="83" xfId="49" applyFont="1" applyFill="1" applyBorder="1" applyAlignment="1" applyProtection="1">
      <alignment/>
      <protection/>
    </xf>
    <xf numFmtId="37" fontId="4" fillId="8" borderId="84" xfId="0" applyNumberFormat="1" applyFont="1" applyFill="1" applyBorder="1" applyAlignment="1" applyProtection="1">
      <alignment/>
      <protection/>
    </xf>
    <xf numFmtId="38" fontId="4" fillId="8" borderId="88" xfId="49" applyFont="1" applyFill="1" applyBorder="1" applyAlignment="1" applyProtection="1">
      <alignment/>
      <protection/>
    </xf>
    <xf numFmtId="37" fontId="4" fillId="8" borderId="83" xfId="0" applyNumberFormat="1" applyFont="1" applyFill="1" applyBorder="1" applyAlignment="1" applyProtection="1">
      <alignment/>
      <protection/>
    </xf>
    <xf numFmtId="37" fontId="4" fillId="8" borderId="85" xfId="0" applyNumberFormat="1" applyFont="1" applyFill="1" applyBorder="1" applyAlignment="1" applyProtection="1">
      <alignment/>
      <protection/>
    </xf>
    <xf numFmtId="0" fontId="4" fillId="3" borderId="36" xfId="0" applyFont="1" applyFill="1" applyBorder="1" applyAlignment="1">
      <alignment horizontal="center"/>
    </xf>
    <xf numFmtId="37" fontId="4" fillId="3" borderId="17" xfId="0" applyNumberFormat="1" applyFont="1" applyFill="1" applyBorder="1" applyAlignment="1" applyProtection="1">
      <alignment/>
      <protection/>
    </xf>
    <xf numFmtId="180" fontId="4" fillId="0" borderId="145" xfId="0" applyNumberFormat="1" applyFont="1" applyFill="1" applyBorder="1" applyAlignment="1">
      <alignment/>
    </xf>
    <xf numFmtId="37" fontId="4" fillId="3" borderId="15" xfId="0" applyNumberFormat="1" applyFont="1" applyFill="1" applyBorder="1" applyAlignment="1" applyProtection="1">
      <alignment/>
      <protection/>
    </xf>
    <xf numFmtId="37" fontId="4" fillId="3" borderId="76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4" fillId="2" borderId="68" xfId="0" applyFont="1" applyFill="1" applyBorder="1" applyAlignment="1">
      <alignment/>
    </xf>
    <xf numFmtId="38" fontId="4" fillId="2" borderId="68" xfId="49" applyFont="1" applyFill="1" applyBorder="1" applyAlignment="1" applyProtection="1">
      <alignment/>
      <protection/>
    </xf>
    <xf numFmtId="38" fontId="4" fillId="2" borderId="76" xfId="49" applyFont="1" applyFill="1" applyBorder="1" applyAlignment="1" applyProtection="1">
      <alignment/>
      <protection/>
    </xf>
    <xf numFmtId="0" fontId="4" fillId="0" borderId="83" xfId="0" applyFont="1" applyFill="1" applyBorder="1" applyAlignment="1" quotePrefix="1">
      <alignment/>
    </xf>
    <xf numFmtId="37" fontId="4" fillId="0" borderId="83" xfId="0" applyNumberFormat="1" applyFont="1" applyFill="1" applyBorder="1" applyAlignment="1" applyProtection="1">
      <alignment/>
      <protection/>
    </xf>
    <xf numFmtId="37" fontId="4" fillId="0" borderId="141" xfId="0" applyNumberFormat="1" applyFont="1" applyFill="1" applyBorder="1" applyAlignment="1" applyProtection="1">
      <alignment/>
      <protection/>
    </xf>
    <xf numFmtId="37" fontId="4" fillId="0" borderId="88" xfId="0" applyNumberFormat="1" applyFont="1" applyFill="1" applyBorder="1" applyAlignment="1" applyProtection="1">
      <alignment/>
      <protection/>
    </xf>
    <xf numFmtId="0" fontId="4" fillId="34" borderId="16" xfId="0" applyFont="1" applyFill="1" applyBorder="1" applyAlignment="1">
      <alignment/>
    </xf>
    <xf numFmtId="38" fontId="4" fillId="34" borderId="16" xfId="0" applyNumberFormat="1" applyFont="1" applyFill="1" applyBorder="1" applyAlignment="1">
      <alignment/>
    </xf>
    <xf numFmtId="180" fontId="4" fillId="34" borderId="79" xfId="0" applyNumberFormat="1" applyFont="1" applyFill="1" applyBorder="1" applyAlignment="1">
      <alignment/>
    </xf>
    <xf numFmtId="38" fontId="4" fillId="34" borderId="43" xfId="0" applyNumberFormat="1" applyFont="1" applyFill="1" applyBorder="1" applyAlignment="1">
      <alignment/>
    </xf>
    <xf numFmtId="38" fontId="4" fillId="34" borderId="23" xfId="49" applyFont="1" applyFill="1" applyBorder="1" applyAlignment="1">
      <alignment/>
    </xf>
    <xf numFmtId="38" fontId="4" fillId="34" borderId="23" xfId="0" applyNumberFormat="1" applyFont="1" applyFill="1" applyBorder="1" applyAlignment="1">
      <alignment/>
    </xf>
    <xf numFmtId="38" fontId="4" fillId="34" borderId="24" xfId="0" applyNumberFormat="1" applyFont="1" applyFill="1" applyBorder="1" applyAlignment="1">
      <alignment/>
    </xf>
    <xf numFmtId="0" fontId="4" fillId="8" borderId="51" xfId="0" applyFont="1" applyFill="1" applyBorder="1" applyAlignment="1" quotePrefix="1">
      <alignment/>
    </xf>
    <xf numFmtId="38" fontId="4" fillId="8" borderId="51" xfId="0" applyNumberFormat="1" applyFont="1" applyFill="1" applyBorder="1" applyAlignment="1">
      <alignment/>
    </xf>
    <xf numFmtId="38" fontId="4" fillId="8" borderId="139" xfId="0" applyNumberFormat="1" applyFont="1" applyFill="1" applyBorder="1" applyAlignment="1">
      <alignment/>
    </xf>
    <xf numFmtId="38" fontId="4" fillId="8" borderId="45" xfId="0" applyNumberFormat="1" applyFont="1" applyFill="1" applyBorder="1" applyAlignment="1">
      <alignment/>
    </xf>
    <xf numFmtId="180" fontId="4" fillId="8" borderId="91" xfId="0" applyNumberFormat="1" applyFont="1" applyFill="1" applyBorder="1" applyAlignment="1">
      <alignment/>
    </xf>
    <xf numFmtId="38" fontId="4" fillId="34" borderId="80" xfId="0" applyNumberFormat="1" applyFont="1" applyFill="1" applyBorder="1" applyAlignment="1">
      <alignment/>
    </xf>
    <xf numFmtId="180" fontId="4" fillId="34" borderId="75" xfId="0" applyNumberFormat="1" applyFont="1" applyFill="1" applyBorder="1" applyAlignment="1">
      <alignment/>
    </xf>
    <xf numFmtId="180" fontId="4" fillId="34" borderId="68" xfId="0" applyNumberFormat="1" applyFont="1" applyFill="1" applyBorder="1" applyAlignment="1">
      <alignment/>
    </xf>
    <xf numFmtId="38" fontId="4" fillId="34" borderId="68" xfId="0" applyNumberFormat="1" applyFont="1" applyFill="1" applyBorder="1" applyAlignment="1">
      <alignment/>
    </xf>
    <xf numFmtId="38" fontId="4" fillId="34" borderId="91" xfId="0" applyNumberFormat="1" applyFont="1" applyFill="1" applyBorder="1" applyAlignment="1">
      <alignment/>
    </xf>
    <xf numFmtId="180" fontId="4" fillId="34" borderId="92" xfId="0" applyNumberFormat="1" applyFont="1" applyFill="1" applyBorder="1" applyAlignment="1">
      <alignment/>
    </xf>
    <xf numFmtId="38" fontId="4" fillId="34" borderId="93" xfId="0" applyNumberFormat="1" applyFont="1" applyFill="1" applyBorder="1" applyAlignment="1">
      <alignment/>
    </xf>
    <xf numFmtId="0" fontId="4" fillId="34" borderId="68" xfId="0" applyFont="1" applyFill="1" applyBorder="1" applyAlignment="1">
      <alignment horizontal="right"/>
    </xf>
    <xf numFmtId="180" fontId="4" fillId="34" borderId="119" xfId="0" applyNumberFormat="1" applyFont="1" applyFill="1" applyBorder="1" applyAlignment="1">
      <alignment/>
    </xf>
    <xf numFmtId="0" fontId="4" fillId="34" borderId="36" xfId="0" applyFont="1" applyFill="1" applyBorder="1" applyAlignment="1" quotePrefix="1">
      <alignment horizontal="center"/>
    </xf>
    <xf numFmtId="37" fontId="4" fillId="34" borderId="10" xfId="0" applyNumberFormat="1" applyFont="1" applyFill="1" applyBorder="1" applyAlignment="1" applyProtection="1">
      <alignment horizontal="right"/>
      <protection/>
    </xf>
    <xf numFmtId="180" fontId="4" fillId="34" borderId="56" xfId="0" applyNumberFormat="1" applyFont="1" applyFill="1" applyBorder="1" applyAlignment="1">
      <alignment horizontal="right"/>
    </xf>
    <xf numFmtId="37" fontId="4" fillId="34" borderId="17" xfId="0" applyNumberFormat="1" applyFont="1" applyFill="1" applyBorder="1" applyAlignment="1" applyProtection="1">
      <alignment horizontal="right"/>
      <protection/>
    </xf>
    <xf numFmtId="37" fontId="4" fillId="0" borderId="10" xfId="0" applyNumberFormat="1" applyFont="1" applyFill="1" applyBorder="1" applyAlignment="1" applyProtection="1">
      <alignment horizontal="right"/>
      <protection/>
    </xf>
    <xf numFmtId="180" fontId="4" fillId="0" borderId="56" xfId="0" applyNumberFormat="1" applyFont="1" applyFill="1" applyBorder="1" applyAlignment="1">
      <alignment horizontal="right"/>
    </xf>
    <xf numFmtId="37" fontId="4" fillId="0" borderId="62" xfId="0" applyNumberFormat="1" applyFont="1" applyFill="1" applyBorder="1" applyAlignment="1" applyProtection="1">
      <alignment horizontal="right"/>
      <protection/>
    </xf>
    <xf numFmtId="180" fontId="4" fillId="0" borderId="58" xfId="0" applyNumberFormat="1" applyFont="1" applyFill="1" applyBorder="1" applyAlignment="1">
      <alignment horizontal="right"/>
    </xf>
    <xf numFmtId="0" fontId="4" fillId="0" borderId="36" xfId="0" applyFont="1" applyFill="1" applyBorder="1" applyAlignment="1">
      <alignment horizontal="center"/>
    </xf>
    <xf numFmtId="180" fontId="4" fillId="0" borderId="79" xfId="0" applyNumberFormat="1" applyFont="1" applyFill="1" applyBorder="1" applyAlignment="1">
      <alignment/>
    </xf>
    <xf numFmtId="37" fontId="4" fillId="0" borderId="146" xfId="0" applyNumberFormat="1" applyFont="1" applyFill="1" applyBorder="1" applyAlignment="1" applyProtection="1">
      <alignment/>
      <protection/>
    </xf>
    <xf numFmtId="180" fontId="4" fillId="0" borderId="71" xfId="0" applyNumberFormat="1" applyFont="1" applyFill="1" applyBorder="1" applyAlignment="1">
      <alignment/>
    </xf>
    <xf numFmtId="37" fontId="4" fillId="34" borderId="23" xfId="0" applyNumberFormat="1" applyFont="1" applyFill="1" applyBorder="1" applyAlignment="1" applyProtection="1">
      <alignment/>
      <protection/>
    </xf>
    <xf numFmtId="37" fontId="4" fillId="34" borderId="79" xfId="0" applyNumberFormat="1" applyFont="1" applyFill="1" applyBorder="1" applyAlignment="1" applyProtection="1">
      <alignment/>
      <protection/>
    </xf>
    <xf numFmtId="37" fontId="4" fillId="34" borderId="43" xfId="0" applyNumberFormat="1" applyFont="1" applyFill="1" applyBorder="1" applyAlignment="1" applyProtection="1">
      <alignment/>
      <protection/>
    </xf>
    <xf numFmtId="37" fontId="4" fillId="34" borderId="75" xfId="0" applyNumberFormat="1" applyFont="1" applyFill="1" applyBorder="1" applyAlignment="1" applyProtection="1">
      <alignment/>
      <protection/>
    </xf>
    <xf numFmtId="37" fontId="4" fillId="34" borderId="16" xfId="0" applyNumberFormat="1" applyFont="1" applyFill="1" applyBorder="1" applyAlignment="1" applyProtection="1">
      <alignment/>
      <protection/>
    </xf>
    <xf numFmtId="37" fontId="4" fillId="34" borderId="48" xfId="0" applyNumberFormat="1" applyFont="1" applyFill="1" applyBorder="1" applyAlignment="1" applyProtection="1">
      <alignment/>
      <protection/>
    </xf>
    <xf numFmtId="37" fontId="4" fillId="34" borderId="68" xfId="0" applyNumberFormat="1" applyFont="1" applyFill="1" applyBorder="1" applyAlignment="1" applyProtection="1">
      <alignment/>
      <protection/>
    </xf>
    <xf numFmtId="37" fontId="4" fillId="34" borderId="80" xfId="0" applyNumberFormat="1" applyFont="1" applyFill="1" applyBorder="1" applyAlignment="1" applyProtection="1">
      <alignment/>
      <protection/>
    </xf>
    <xf numFmtId="0" fontId="4" fillId="8" borderId="77" xfId="0" applyFont="1" applyFill="1" applyBorder="1" applyAlignment="1" quotePrefix="1">
      <alignment/>
    </xf>
    <xf numFmtId="37" fontId="4" fillId="8" borderId="94" xfId="0" applyNumberFormat="1" applyFont="1" applyFill="1" applyBorder="1" applyAlignment="1" applyProtection="1">
      <alignment/>
      <protection/>
    </xf>
    <xf numFmtId="37" fontId="4" fillId="8" borderId="95" xfId="0" applyNumberFormat="1" applyFont="1" applyFill="1" applyBorder="1" applyAlignment="1" applyProtection="1">
      <alignment/>
      <protection/>
    </xf>
    <xf numFmtId="37" fontId="4" fillId="8" borderId="96" xfId="0" applyNumberFormat="1" applyFont="1" applyFill="1" applyBorder="1" applyAlignment="1" applyProtection="1">
      <alignment/>
      <protection/>
    </xf>
    <xf numFmtId="37" fontId="4" fillId="8" borderId="97" xfId="0" applyNumberFormat="1" applyFont="1" applyFill="1" applyBorder="1" applyAlignment="1" applyProtection="1">
      <alignment/>
      <protection/>
    </xf>
    <xf numFmtId="0" fontId="4" fillId="0" borderId="51" xfId="0" applyFont="1" applyFill="1" applyBorder="1" applyAlignment="1">
      <alignment horizontal="center"/>
    </xf>
    <xf numFmtId="37" fontId="4" fillId="0" borderId="51" xfId="0" applyNumberFormat="1" applyFont="1" applyFill="1" applyBorder="1" applyAlignment="1" applyProtection="1">
      <alignment/>
      <protection/>
    </xf>
    <xf numFmtId="37" fontId="4" fillId="0" borderId="71" xfId="0" applyNumberFormat="1" applyFont="1" applyFill="1" applyBorder="1" applyAlignment="1" applyProtection="1">
      <alignment/>
      <protection/>
    </xf>
    <xf numFmtId="37" fontId="4" fillId="8" borderId="51" xfId="0" applyNumberFormat="1" applyFont="1" applyFill="1" applyBorder="1" applyAlignment="1" applyProtection="1">
      <alignment/>
      <protection/>
    </xf>
    <xf numFmtId="37" fontId="4" fillId="8" borderId="71" xfId="0" applyNumberFormat="1" applyFont="1" applyFill="1" applyBorder="1" applyAlignment="1" applyProtection="1">
      <alignment/>
      <protection/>
    </xf>
    <xf numFmtId="0" fontId="4" fillId="8" borderId="36" xfId="0" applyFont="1" applyFill="1" applyBorder="1" applyAlignment="1" quotePrefix="1">
      <alignment horizontal="center"/>
    </xf>
    <xf numFmtId="37" fontId="4" fillId="8" borderId="18" xfId="0" applyNumberFormat="1" applyFont="1" applyFill="1" applyBorder="1" applyAlignment="1" applyProtection="1">
      <alignment horizontal="right"/>
      <protection/>
    </xf>
    <xf numFmtId="37" fontId="4" fillId="8" borderId="12" xfId="0" applyNumberFormat="1" applyFont="1" applyFill="1" applyBorder="1" applyAlignment="1" applyProtection="1">
      <alignment horizontal="right"/>
      <protection/>
    </xf>
    <xf numFmtId="37" fontId="4" fillId="8" borderId="17" xfId="0" applyNumberFormat="1" applyFont="1" applyFill="1" applyBorder="1" applyAlignment="1" applyProtection="1">
      <alignment horizontal="right"/>
      <protection/>
    </xf>
    <xf numFmtId="37" fontId="4" fillId="0" borderId="12" xfId="0" applyNumberFormat="1" applyFont="1" applyFill="1" applyBorder="1" applyAlignment="1" applyProtection="1">
      <alignment horizontal="right"/>
      <protection/>
    </xf>
    <xf numFmtId="37" fontId="4" fillId="0" borderId="147" xfId="0" applyNumberFormat="1" applyFont="1" applyFill="1" applyBorder="1" applyAlignment="1" applyProtection="1">
      <alignment horizontal="right"/>
      <protection/>
    </xf>
    <xf numFmtId="0" fontId="4" fillId="8" borderId="18" xfId="0" applyFont="1" applyFill="1" applyBorder="1" applyAlignment="1" quotePrefix="1">
      <alignment horizontal="left"/>
    </xf>
    <xf numFmtId="37" fontId="4" fillId="8" borderId="126" xfId="0" applyNumberFormat="1" applyFont="1" applyFill="1" applyBorder="1" applyAlignment="1" applyProtection="1">
      <alignment/>
      <protection/>
    </xf>
    <xf numFmtId="0" fontId="4" fillId="0" borderId="18" xfId="0" applyFont="1" applyFill="1" applyBorder="1" applyAlignment="1" quotePrefix="1">
      <alignment horizontal="left"/>
    </xf>
    <xf numFmtId="37" fontId="4" fillId="0" borderId="126" xfId="0" applyNumberFormat="1" applyFont="1" applyFill="1" applyBorder="1" applyAlignment="1" applyProtection="1">
      <alignment/>
      <protection/>
    </xf>
    <xf numFmtId="37" fontId="4" fillId="0" borderId="143" xfId="0" applyNumberFormat="1" applyFont="1" applyFill="1" applyBorder="1" applyAlignment="1" applyProtection="1">
      <alignment/>
      <protection/>
    </xf>
    <xf numFmtId="0" fontId="4" fillId="8" borderId="103" xfId="0" applyFont="1" applyFill="1" applyBorder="1" applyAlignment="1">
      <alignment/>
    </xf>
    <xf numFmtId="38" fontId="4" fillId="8" borderId="94" xfId="49" applyFont="1" applyFill="1" applyBorder="1" applyAlignment="1" applyProtection="1">
      <alignment/>
      <protection/>
    </xf>
    <xf numFmtId="38" fontId="4" fillId="8" borderId="104" xfId="49" applyFont="1" applyFill="1" applyBorder="1" applyAlignment="1" applyProtection="1">
      <alignment/>
      <protection/>
    </xf>
    <xf numFmtId="37" fontId="4" fillId="0" borderId="148" xfId="0" applyNumberFormat="1" applyFont="1" applyFill="1" applyBorder="1" applyAlignment="1" applyProtection="1">
      <alignment/>
      <protection/>
    </xf>
    <xf numFmtId="37" fontId="4" fillId="0" borderId="142" xfId="0" applyNumberFormat="1" applyFont="1" applyFill="1" applyBorder="1" applyAlignment="1" applyProtection="1">
      <alignment/>
      <protection/>
    </xf>
    <xf numFmtId="37" fontId="4" fillId="0" borderId="87" xfId="0" applyNumberFormat="1" applyFont="1" applyFill="1" applyBorder="1" applyAlignment="1" applyProtection="1">
      <alignment/>
      <protection/>
    </xf>
    <xf numFmtId="0" fontId="4" fillId="8" borderId="36" xfId="0" applyFont="1" applyFill="1" applyBorder="1" applyAlignment="1">
      <alignment horizontal="center"/>
    </xf>
    <xf numFmtId="37" fontId="4" fillId="8" borderId="16" xfId="0" applyNumberFormat="1" applyFont="1" applyFill="1" applyBorder="1" applyAlignment="1" applyProtection="1">
      <alignment/>
      <protection/>
    </xf>
    <xf numFmtId="37" fontId="4" fillId="8" borderId="68" xfId="0" applyNumberFormat="1" applyFont="1" applyFill="1" applyBorder="1" applyAlignment="1" applyProtection="1">
      <alignment/>
      <protection/>
    </xf>
    <xf numFmtId="37" fontId="4" fillId="8" borderId="73" xfId="0" applyNumberFormat="1" applyFont="1" applyFill="1" applyBorder="1" applyAlignment="1" applyProtection="1">
      <alignment/>
      <protection/>
    </xf>
    <xf numFmtId="37" fontId="4" fillId="8" borderId="74" xfId="0" applyNumberFormat="1" applyFont="1" applyFill="1" applyBorder="1" applyAlignment="1" applyProtection="1">
      <alignment/>
      <protection/>
    </xf>
    <xf numFmtId="37" fontId="4" fillId="8" borderId="75" xfId="0" applyNumberFormat="1" applyFont="1" applyFill="1" applyBorder="1" applyAlignment="1" applyProtection="1">
      <alignment/>
      <protection/>
    </xf>
    <xf numFmtId="37" fontId="4" fillId="8" borderId="76" xfId="0" applyNumberFormat="1" applyFont="1" applyFill="1" applyBorder="1" applyAlignment="1" applyProtection="1">
      <alignment/>
      <protection/>
    </xf>
    <xf numFmtId="0" fontId="4" fillId="33" borderId="23" xfId="0" applyFont="1" applyFill="1" applyBorder="1" applyAlignment="1" quotePrefix="1">
      <alignment/>
    </xf>
    <xf numFmtId="0" fontId="4" fillId="0" borderId="118" xfId="0" applyFont="1" applyFill="1" applyBorder="1" applyAlignment="1" quotePrefix="1">
      <alignment/>
    </xf>
    <xf numFmtId="37" fontId="4" fillId="0" borderId="149" xfId="0" applyNumberFormat="1" applyFont="1" applyFill="1" applyBorder="1" applyAlignment="1" applyProtection="1">
      <alignment/>
      <protection/>
    </xf>
    <xf numFmtId="37" fontId="4" fillId="0" borderId="150" xfId="0" applyNumberFormat="1" applyFont="1" applyFill="1" applyBorder="1" applyAlignment="1" applyProtection="1">
      <alignment/>
      <protection/>
    </xf>
    <xf numFmtId="37" fontId="4" fillId="0" borderId="151" xfId="0" applyNumberFormat="1" applyFont="1" applyFill="1" applyBorder="1" applyAlignment="1" applyProtection="1">
      <alignment/>
      <protection/>
    </xf>
    <xf numFmtId="37" fontId="4" fillId="8" borderId="17" xfId="0" applyNumberFormat="1" applyFont="1" applyFill="1" applyBorder="1" applyAlignment="1" applyProtection="1">
      <alignment/>
      <protection/>
    </xf>
    <xf numFmtId="37" fontId="4" fillId="8" borderId="88" xfId="0" applyNumberFormat="1" applyFont="1" applyFill="1" applyBorder="1" applyAlignment="1" applyProtection="1">
      <alignment/>
      <protection/>
    </xf>
    <xf numFmtId="0" fontId="4" fillId="8" borderId="16" xfId="0" applyFont="1" applyFill="1" applyBorder="1" applyAlignment="1">
      <alignment/>
    </xf>
    <xf numFmtId="37" fontId="4" fillId="8" borderId="15" xfId="0" applyNumberFormat="1" applyFont="1" applyFill="1" applyBorder="1" applyAlignment="1" applyProtection="1">
      <alignment/>
      <protection/>
    </xf>
    <xf numFmtId="0" fontId="4" fillId="0" borderId="18" xfId="0" applyFont="1" applyFill="1" applyBorder="1" applyAlignment="1">
      <alignment/>
    </xf>
    <xf numFmtId="0" fontId="4" fillId="4" borderId="16" xfId="0" applyFont="1" applyFill="1" applyBorder="1" applyAlignment="1">
      <alignment/>
    </xf>
    <xf numFmtId="38" fontId="4" fillId="4" borderId="16" xfId="0" applyNumberFormat="1" applyFont="1" applyFill="1" applyBorder="1" applyAlignment="1">
      <alignment/>
    </xf>
    <xf numFmtId="180" fontId="4" fillId="4" borderId="79" xfId="0" applyNumberFormat="1" applyFont="1" applyFill="1" applyBorder="1" applyAlignment="1">
      <alignment/>
    </xf>
    <xf numFmtId="38" fontId="4" fillId="4" borderId="80" xfId="0" applyNumberFormat="1" applyFont="1" applyFill="1" applyBorder="1" applyAlignment="1">
      <alignment/>
    </xf>
    <xf numFmtId="180" fontId="4" fillId="4" borderId="75" xfId="0" applyNumberFormat="1" applyFont="1" applyFill="1" applyBorder="1" applyAlignment="1">
      <alignment/>
    </xf>
    <xf numFmtId="180" fontId="4" fillId="4" borderId="68" xfId="0" applyNumberFormat="1" applyFont="1" applyFill="1" applyBorder="1" applyAlignment="1">
      <alignment/>
    </xf>
    <xf numFmtId="0" fontId="4" fillId="4" borderId="68" xfId="0" applyFont="1" applyFill="1" applyBorder="1" applyAlignment="1">
      <alignment horizontal="right"/>
    </xf>
    <xf numFmtId="38" fontId="4" fillId="4" borderId="68" xfId="0" applyNumberFormat="1" applyFont="1" applyFill="1" applyBorder="1" applyAlignment="1">
      <alignment/>
    </xf>
    <xf numFmtId="38" fontId="4" fillId="4" borderId="91" xfId="0" applyNumberFormat="1" applyFont="1" applyFill="1" applyBorder="1" applyAlignment="1">
      <alignment/>
    </xf>
    <xf numFmtId="180" fontId="4" fillId="4" borderId="92" xfId="0" applyNumberFormat="1" applyFont="1" applyFill="1" applyBorder="1" applyAlignment="1">
      <alignment/>
    </xf>
    <xf numFmtId="38" fontId="4" fillId="4" borderId="93" xfId="0" applyNumberFormat="1" applyFont="1" applyFill="1" applyBorder="1" applyAlignment="1">
      <alignment/>
    </xf>
    <xf numFmtId="180" fontId="4" fillId="4" borderId="119" xfId="0" applyNumberFormat="1" applyFont="1" applyFill="1" applyBorder="1" applyAlignment="1">
      <alignment/>
    </xf>
    <xf numFmtId="38" fontId="4" fillId="10" borderId="48" xfId="0" applyNumberFormat="1" applyFont="1" applyFill="1" applyBorder="1" applyAlignment="1">
      <alignment/>
    </xf>
    <xf numFmtId="38" fontId="4" fillId="10" borderId="22" xfId="0" applyNumberFormat="1" applyFont="1" applyFill="1" applyBorder="1" applyAlignment="1">
      <alignment/>
    </xf>
    <xf numFmtId="37" fontId="4" fillId="10" borderId="18" xfId="0" applyNumberFormat="1" applyFont="1" applyFill="1" applyBorder="1" applyAlignment="1" applyProtection="1">
      <alignment/>
      <protection/>
    </xf>
    <xf numFmtId="37" fontId="4" fillId="10" borderId="81" xfId="0" applyNumberFormat="1" applyFont="1" applyFill="1" applyBorder="1" applyAlignment="1" applyProtection="1">
      <alignment/>
      <protection/>
    </xf>
    <xf numFmtId="37" fontId="4" fillId="4" borderId="16" xfId="0" applyNumberFormat="1" applyFont="1" applyFill="1" applyBorder="1" applyAlignment="1" applyProtection="1">
      <alignment/>
      <protection/>
    </xf>
    <xf numFmtId="37" fontId="4" fillId="4" borderId="79" xfId="0" applyNumberFormat="1" applyFont="1" applyFill="1" applyBorder="1" applyAlignment="1" applyProtection="1">
      <alignment/>
      <protection/>
    </xf>
    <xf numFmtId="37" fontId="4" fillId="4" borderId="48" xfId="0" applyNumberFormat="1" applyFont="1" applyFill="1" applyBorder="1" applyAlignment="1" applyProtection="1">
      <alignment/>
      <protection/>
    </xf>
    <xf numFmtId="37" fontId="4" fillId="4" borderId="75" xfId="0" applyNumberFormat="1" applyFont="1" applyFill="1" applyBorder="1" applyAlignment="1" applyProtection="1">
      <alignment/>
      <protection/>
    </xf>
    <xf numFmtId="37" fontId="4" fillId="4" borderId="68" xfId="0" applyNumberFormat="1" applyFont="1" applyFill="1" applyBorder="1" applyAlignment="1" applyProtection="1">
      <alignment/>
      <protection/>
    </xf>
    <xf numFmtId="37" fontId="4" fillId="4" borderId="80" xfId="0" applyNumberFormat="1" applyFont="1" applyFill="1" applyBorder="1" applyAlignment="1" applyProtection="1">
      <alignment/>
      <protection/>
    </xf>
    <xf numFmtId="0" fontId="4" fillId="4" borderId="23" xfId="0" applyFont="1" applyFill="1" applyBorder="1" applyAlignment="1">
      <alignment/>
    </xf>
    <xf numFmtId="38" fontId="4" fillId="4" borderId="23" xfId="49" applyFont="1" applyFill="1" applyBorder="1" applyAlignment="1" applyProtection="1">
      <alignment/>
      <protection/>
    </xf>
    <xf numFmtId="37" fontId="4" fillId="4" borderId="14" xfId="0" applyNumberFormat="1" applyFont="1" applyFill="1" applyBorder="1" applyAlignment="1" applyProtection="1">
      <alignment/>
      <protection/>
    </xf>
    <xf numFmtId="38" fontId="4" fillId="4" borderId="24" xfId="49" applyFont="1" applyFill="1" applyBorder="1" applyAlignment="1" applyProtection="1">
      <alignment/>
      <protection/>
    </xf>
    <xf numFmtId="37" fontId="4" fillId="4" borderId="23" xfId="0" applyNumberFormat="1" applyFont="1" applyFill="1" applyBorder="1" applyAlignment="1" applyProtection="1">
      <alignment/>
      <protection/>
    </xf>
    <xf numFmtId="0" fontId="4" fillId="10" borderId="87" xfId="0" applyFont="1" applyFill="1" applyBorder="1" applyAlignment="1">
      <alignment/>
    </xf>
    <xf numFmtId="38" fontId="4" fillId="10" borderId="83" xfId="49" applyFont="1" applyFill="1" applyBorder="1" applyAlignment="1" applyProtection="1">
      <alignment/>
      <protection/>
    </xf>
    <xf numFmtId="37" fontId="4" fillId="10" borderId="84" xfId="0" applyNumberFormat="1" applyFont="1" applyFill="1" applyBorder="1" applyAlignment="1" applyProtection="1">
      <alignment/>
      <protection/>
    </xf>
    <xf numFmtId="38" fontId="4" fillId="10" borderId="88" xfId="49" applyFont="1" applyFill="1" applyBorder="1" applyAlignment="1" applyProtection="1">
      <alignment/>
      <protection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3" fontId="0" fillId="0" borderId="0" xfId="0" applyNumberFormat="1" applyAlignment="1">
      <alignment/>
    </xf>
    <xf numFmtId="0" fontId="4" fillId="4" borderId="68" xfId="0" applyFont="1" applyFill="1" applyBorder="1" applyAlignment="1">
      <alignment/>
    </xf>
    <xf numFmtId="38" fontId="4" fillId="4" borderId="68" xfId="49" applyFont="1" applyFill="1" applyBorder="1" applyAlignment="1" applyProtection="1">
      <alignment/>
      <protection/>
    </xf>
    <xf numFmtId="38" fontId="4" fillId="4" borderId="76" xfId="49" applyFont="1" applyFill="1" applyBorder="1" applyAlignment="1" applyProtection="1">
      <alignment/>
      <protection/>
    </xf>
    <xf numFmtId="38" fontId="4" fillId="4" borderId="43" xfId="0" applyNumberFormat="1" applyFont="1" applyFill="1" applyBorder="1" applyAlignment="1">
      <alignment/>
    </xf>
    <xf numFmtId="38" fontId="4" fillId="4" borderId="23" xfId="49" applyFont="1" applyFill="1" applyBorder="1" applyAlignment="1">
      <alignment/>
    </xf>
    <xf numFmtId="38" fontId="4" fillId="4" borderId="23" xfId="0" applyNumberFormat="1" applyFont="1" applyFill="1" applyBorder="1" applyAlignment="1">
      <alignment/>
    </xf>
    <xf numFmtId="38" fontId="4" fillId="4" borderId="24" xfId="0" applyNumberFormat="1" applyFont="1" applyFill="1" applyBorder="1" applyAlignment="1">
      <alignment/>
    </xf>
    <xf numFmtId="37" fontId="4" fillId="34" borderId="62" xfId="0" applyNumberFormat="1" applyFont="1" applyFill="1" applyBorder="1" applyAlignment="1" applyProtection="1">
      <alignment horizontal="right"/>
      <protection/>
    </xf>
    <xf numFmtId="0" fontId="4" fillId="10" borderId="77" xfId="0" applyFont="1" applyFill="1" applyBorder="1" applyAlignment="1" quotePrefix="1">
      <alignment/>
    </xf>
    <xf numFmtId="37" fontId="4" fillId="10" borderId="94" xfId="0" applyNumberFormat="1" applyFont="1" applyFill="1" applyBorder="1" applyAlignment="1" applyProtection="1">
      <alignment/>
      <protection/>
    </xf>
    <xf numFmtId="37" fontId="4" fillId="10" borderId="95" xfId="0" applyNumberFormat="1" applyFont="1" applyFill="1" applyBorder="1" applyAlignment="1" applyProtection="1">
      <alignment/>
      <protection/>
    </xf>
    <xf numFmtId="37" fontId="4" fillId="10" borderId="96" xfId="0" applyNumberFormat="1" applyFont="1" applyFill="1" applyBorder="1" applyAlignment="1" applyProtection="1">
      <alignment/>
      <protection/>
    </xf>
    <xf numFmtId="37" fontId="4" fillId="10" borderId="97" xfId="0" applyNumberFormat="1" applyFont="1" applyFill="1" applyBorder="1" applyAlignment="1" applyProtection="1">
      <alignment/>
      <protection/>
    </xf>
    <xf numFmtId="37" fontId="4" fillId="4" borderId="43" xfId="0" applyNumberFormat="1" applyFont="1" applyFill="1" applyBorder="1" applyAlignment="1" applyProtection="1">
      <alignment/>
      <protection/>
    </xf>
    <xf numFmtId="0" fontId="4" fillId="10" borderId="103" xfId="0" applyFont="1" applyFill="1" applyBorder="1" applyAlignment="1">
      <alignment/>
    </xf>
    <xf numFmtId="38" fontId="4" fillId="10" borderId="94" xfId="49" applyFont="1" applyFill="1" applyBorder="1" applyAlignment="1" applyProtection="1">
      <alignment/>
      <protection/>
    </xf>
    <xf numFmtId="38" fontId="4" fillId="10" borderId="104" xfId="49" applyFont="1" applyFill="1" applyBorder="1" applyAlignment="1" applyProtection="1">
      <alignment/>
      <protection/>
    </xf>
    <xf numFmtId="37" fontId="4" fillId="10" borderId="73" xfId="0" applyNumberFormat="1" applyFont="1" applyFill="1" applyBorder="1" applyAlignment="1" applyProtection="1">
      <alignment/>
      <protection/>
    </xf>
    <xf numFmtId="37" fontId="4" fillId="10" borderId="74" xfId="0" applyNumberFormat="1" applyFont="1" applyFill="1" applyBorder="1" applyAlignment="1" applyProtection="1">
      <alignment/>
      <protection/>
    </xf>
    <xf numFmtId="37" fontId="4" fillId="0" borderId="85" xfId="0" applyNumberFormat="1" applyFont="1" applyFill="1" applyBorder="1" applyAlignment="1" applyProtection="1">
      <alignment/>
      <protection/>
    </xf>
    <xf numFmtId="37" fontId="4" fillId="0" borderId="84" xfId="0" applyNumberFormat="1" applyFont="1" applyFill="1" applyBorder="1" applyAlignment="1" applyProtection="1">
      <alignment/>
      <protection/>
    </xf>
    <xf numFmtId="37" fontId="4" fillId="3" borderId="84" xfId="0" applyNumberFormat="1" applyFont="1" applyFill="1" applyBorder="1" applyAlignment="1" applyProtection="1">
      <alignment/>
      <protection/>
    </xf>
    <xf numFmtId="37" fontId="4" fillId="7" borderId="87" xfId="0" applyNumberFormat="1" applyFont="1" applyFill="1" applyBorder="1" applyAlignment="1" applyProtection="1">
      <alignment/>
      <protection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4" fillId="10" borderId="38" xfId="0" applyFont="1" applyFill="1" applyBorder="1" applyAlignment="1" quotePrefix="1">
      <alignment/>
    </xf>
    <xf numFmtId="38" fontId="4" fillId="10" borderId="38" xfId="0" applyNumberFormat="1" applyFont="1" applyFill="1" applyBorder="1" applyAlignment="1">
      <alignment/>
    </xf>
    <xf numFmtId="180" fontId="4" fillId="10" borderId="19" xfId="0" applyNumberFormat="1" applyFont="1" applyFill="1" applyBorder="1" applyAlignment="1">
      <alignment/>
    </xf>
    <xf numFmtId="38" fontId="4" fillId="10" borderId="152" xfId="0" applyNumberFormat="1" applyFont="1" applyFill="1" applyBorder="1" applyAlignment="1">
      <alignment/>
    </xf>
    <xf numFmtId="38" fontId="4" fillId="10" borderId="40" xfId="0" applyNumberFormat="1" applyFont="1" applyFill="1" applyBorder="1" applyAlignment="1">
      <alignment/>
    </xf>
    <xf numFmtId="180" fontId="4" fillId="10" borderId="153" xfId="0" applyNumberFormat="1" applyFont="1" applyFill="1" applyBorder="1" applyAlignment="1">
      <alignment/>
    </xf>
    <xf numFmtId="0" fontId="4" fillId="7" borderId="16" xfId="0" applyFont="1" applyFill="1" applyBorder="1" applyAlignment="1">
      <alignment/>
    </xf>
    <xf numFmtId="38" fontId="4" fillId="7" borderId="16" xfId="49" applyFont="1" applyFill="1" applyBorder="1" applyAlignment="1" applyProtection="1">
      <alignment/>
      <protection/>
    </xf>
    <xf numFmtId="37" fontId="4" fillId="7" borderId="16" xfId="0" applyNumberFormat="1" applyFont="1" applyFill="1" applyBorder="1" applyAlignment="1" applyProtection="1">
      <alignment/>
      <protection/>
    </xf>
    <xf numFmtId="38" fontId="4" fillId="7" borderId="22" xfId="49" applyFont="1" applyFill="1" applyBorder="1" applyAlignment="1" applyProtection="1">
      <alignment/>
      <protection/>
    </xf>
    <xf numFmtId="37" fontId="4" fillId="7" borderId="79" xfId="0" applyNumberFormat="1" applyFont="1" applyFill="1" applyBorder="1" applyAlignment="1" applyProtection="1">
      <alignment/>
      <protection/>
    </xf>
    <xf numFmtId="37" fontId="4" fillId="7" borderId="48" xfId="0" applyNumberFormat="1" applyFont="1" applyFill="1" applyBorder="1" applyAlignment="1" applyProtection="1">
      <alignment/>
      <protection/>
    </xf>
    <xf numFmtId="37" fontId="4" fillId="7" borderId="75" xfId="0" applyNumberFormat="1" applyFont="1" applyFill="1" applyBorder="1" applyAlignment="1" applyProtection="1">
      <alignment/>
      <protection/>
    </xf>
    <xf numFmtId="37" fontId="4" fillId="7" borderId="68" xfId="0" applyNumberFormat="1" applyFont="1" applyFill="1" applyBorder="1" applyAlignment="1" applyProtection="1">
      <alignment/>
      <protection/>
    </xf>
    <xf numFmtId="37" fontId="4" fillId="7" borderId="80" xfId="0" applyNumberFormat="1" applyFont="1" applyFill="1" applyBorder="1" applyAlignment="1" applyProtection="1">
      <alignment/>
      <protection/>
    </xf>
    <xf numFmtId="38" fontId="4" fillId="7" borderId="16" xfId="0" applyNumberFormat="1" applyFont="1" applyFill="1" applyBorder="1" applyAlignment="1">
      <alignment/>
    </xf>
    <xf numFmtId="180" fontId="4" fillId="7" borderId="79" xfId="0" applyNumberFormat="1" applyFont="1" applyFill="1" applyBorder="1" applyAlignment="1">
      <alignment/>
    </xf>
    <xf numFmtId="38" fontId="4" fillId="7" borderId="80" xfId="0" applyNumberFormat="1" applyFont="1" applyFill="1" applyBorder="1" applyAlignment="1">
      <alignment/>
    </xf>
    <xf numFmtId="180" fontId="4" fillId="7" borderId="75" xfId="0" applyNumberFormat="1" applyFont="1" applyFill="1" applyBorder="1" applyAlignment="1">
      <alignment/>
    </xf>
    <xf numFmtId="180" fontId="4" fillId="7" borderId="68" xfId="0" applyNumberFormat="1" applyFont="1" applyFill="1" applyBorder="1" applyAlignment="1">
      <alignment/>
    </xf>
    <xf numFmtId="0" fontId="4" fillId="7" borderId="68" xfId="0" applyFont="1" applyFill="1" applyBorder="1" applyAlignment="1">
      <alignment horizontal="right"/>
    </xf>
    <xf numFmtId="38" fontId="4" fillId="7" borderId="68" xfId="0" applyNumberFormat="1" applyFont="1" applyFill="1" applyBorder="1" applyAlignment="1">
      <alignment/>
    </xf>
    <xf numFmtId="38" fontId="4" fillId="7" borderId="91" xfId="0" applyNumberFormat="1" applyFont="1" applyFill="1" applyBorder="1" applyAlignment="1">
      <alignment/>
    </xf>
    <xf numFmtId="180" fontId="4" fillId="7" borderId="92" xfId="0" applyNumberFormat="1" applyFont="1" applyFill="1" applyBorder="1" applyAlignment="1">
      <alignment/>
    </xf>
    <xf numFmtId="38" fontId="4" fillId="7" borderId="93" xfId="0" applyNumberFormat="1" applyFont="1" applyFill="1" applyBorder="1" applyAlignment="1">
      <alignment/>
    </xf>
    <xf numFmtId="180" fontId="4" fillId="7" borderId="119" xfId="0" applyNumberFormat="1" applyFont="1" applyFill="1" applyBorder="1" applyAlignment="1">
      <alignment/>
    </xf>
    <xf numFmtId="0" fontId="4" fillId="10" borderId="36" xfId="0" applyFont="1" applyFill="1" applyBorder="1" applyAlignment="1">
      <alignment horizontal="center"/>
    </xf>
    <xf numFmtId="37" fontId="4" fillId="10" borderId="88" xfId="0" applyNumberFormat="1" applyFont="1" applyFill="1" applyBorder="1" applyAlignment="1" applyProtection="1">
      <alignment/>
      <protection/>
    </xf>
    <xf numFmtId="37" fontId="11" fillId="10" borderId="154" xfId="61" applyNumberFormat="1" applyFont="1" applyFill="1" applyBorder="1" applyAlignment="1" applyProtection="1">
      <alignment vertical="center"/>
      <protection/>
    </xf>
    <xf numFmtId="181" fontId="11" fillId="10" borderId="155" xfId="61" applyNumberFormat="1" applyFont="1" applyFill="1" applyBorder="1" applyAlignment="1" applyProtection="1">
      <alignment vertical="center"/>
      <protection/>
    </xf>
    <xf numFmtId="37" fontId="4" fillId="13" borderId="79" xfId="0" applyNumberFormat="1" applyFont="1" applyFill="1" applyBorder="1" applyAlignment="1" applyProtection="1">
      <alignment/>
      <protection/>
    </xf>
    <xf numFmtId="180" fontId="4" fillId="13" borderId="79" xfId="0" applyNumberFormat="1" applyFont="1" applyFill="1" applyBorder="1" applyAlignment="1">
      <alignment/>
    </xf>
    <xf numFmtId="0" fontId="4" fillId="13" borderId="87" xfId="0" applyFont="1" applyFill="1" applyBorder="1" applyAlignment="1">
      <alignment/>
    </xf>
    <xf numFmtId="38" fontId="4" fillId="13" borderId="83" xfId="49" applyFont="1" applyFill="1" applyBorder="1" applyAlignment="1" applyProtection="1">
      <alignment/>
      <protection/>
    </xf>
    <xf numFmtId="37" fontId="4" fillId="13" borderId="84" xfId="0" applyNumberFormat="1" applyFont="1" applyFill="1" applyBorder="1" applyAlignment="1" applyProtection="1">
      <alignment/>
      <protection/>
    </xf>
    <xf numFmtId="38" fontId="4" fillId="13" borderId="88" xfId="49" applyFont="1" applyFill="1" applyBorder="1" applyAlignment="1" applyProtection="1">
      <alignment/>
      <protection/>
    </xf>
    <xf numFmtId="37" fontId="4" fillId="13" borderId="83" xfId="0" applyNumberFormat="1" applyFont="1" applyFill="1" applyBorder="1" applyAlignment="1" applyProtection="1">
      <alignment/>
      <protection/>
    </xf>
    <xf numFmtId="37" fontId="4" fillId="13" borderId="85" xfId="0" applyNumberFormat="1" applyFont="1" applyFill="1" applyBorder="1" applyAlignment="1" applyProtection="1">
      <alignment/>
      <protection/>
    </xf>
    <xf numFmtId="0" fontId="4" fillId="7" borderId="23" xfId="0" applyFont="1" applyFill="1" applyBorder="1" applyAlignment="1">
      <alignment/>
    </xf>
    <xf numFmtId="38" fontId="4" fillId="7" borderId="23" xfId="49" applyFont="1" applyFill="1" applyBorder="1" applyAlignment="1" applyProtection="1">
      <alignment/>
      <protection/>
    </xf>
    <xf numFmtId="37" fontId="4" fillId="7" borderId="14" xfId="0" applyNumberFormat="1" applyFont="1" applyFill="1" applyBorder="1" applyAlignment="1" applyProtection="1">
      <alignment/>
      <protection/>
    </xf>
    <xf numFmtId="38" fontId="4" fillId="7" borderId="24" xfId="49" applyFont="1" applyFill="1" applyBorder="1" applyAlignment="1" applyProtection="1">
      <alignment/>
      <protection/>
    </xf>
    <xf numFmtId="37" fontId="4" fillId="7" borderId="23" xfId="0" applyNumberFormat="1" applyFont="1" applyFill="1" applyBorder="1" applyAlignment="1" applyProtection="1">
      <alignment/>
      <protection/>
    </xf>
    <xf numFmtId="0" fontId="73" fillId="0" borderId="0" xfId="0" applyFont="1" applyFill="1" applyAlignment="1">
      <alignment/>
    </xf>
    <xf numFmtId="0" fontId="4" fillId="7" borderId="68" xfId="0" applyFont="1" applyFill="1" applyBorder="1" applyAlignment="1">
      <alignment/>
    </xf>
    <xf numFmtId="38" fontId="4" fillId="7" borderId="68" xfId="49" applyFont="1" applyFill="1" applyBorder="1" applyAlignment="1" applyProtection="1">
      <alignment/>
      <protection/>
    </xf>
    <xf numFmtId="38" fontId="4" fillId="7" borderId="76" xfId="49" applyFont="1" applyFill="1" applyBorder="1" applyAlignment="1" applyProtection="1">
      <alignment/>
      <protection/>
    </xf>
    <xf numFmtId="0" fontId="24" fillId="0" borderId="0" xfId="0" applyFont="1" applyAlignment="1">
      <alignment/>
    </xf>
    <xf numFmtId="38" fontId="4" fillId="7" borderId="43" xfId="0" applyNumberFormat="1" applyFont="1" applyFill="1" applyBorder="1" applyAlignment="1">
      <alignment/>
    </xf>
    <xf numFmtId="38" fontId="4" fillId="7" borderId="23" xfId="49" applyFont="1" applyFill="1" applyBorder="1" applyAlignment="1">
      <alignment/>
    </xf>
    <xf numFmtId="38" fontId="4" fillId="7" borderId="23" xfId="0" applyNumberFormat="1" applyFont="1" applyFill="1" applyBorder="1" applyAlignment="1">
      <alignment/>
    </xf>
    <xf numFmtId="38" fontId="4" fillId="7" borderId="24" xfId="0" applyNumberFormat="1" applyFont="1" applyFill="1" applyBorder="1" applyAlignment="1">
      <alignment/>
    </xf>
    <xf numFmtId="0" fontId="4" fillId="13" borderId="38" xfId="0" applyFont="1" applyFill="1" applyBorder="1" applyAlignment="1" quotePrefix="1">
      <alignment/>
    </xf>
    <xf numFmtId="38" fontId="4" fillId="13" borderId="38" xfId="0" applyNumberFormat="1" applyFont="1" applyFill="1" applyBorder="1" applyAlignment="1">
      <alignment/>
    </xf>
    <xf numFmtId="180" fontId="4" fillId="13" borderId="19" xfId="0" applyNumberFormat="1" applyFont="1" applyFill="1" applyBorder="1" applyAlignment="1">
      <alignment/>
    </xf>
    <xf numFmtId="38" fontId="4" fillId="13" borderId="152" xfId="0" applyNumberFormat="1" applyFont="1" applyFill="1" applyBorder="1" applyAlignment="1">
      <alignment/>
    </xf>
    <xf numFmtId="38" fontId="4" fillId="13" borderId="40" xfId="0" applyNumberFormat="1" applyFont="1" applyFill="1" applyBorder="1" applyAlignment="1">
      <alignment/>
    </xf>
    <xf numFmtId="180" fontId="4" fillId="13" borderId="153" xfId="0" applyNumberFormat="1" applyFont="1" applyFill="1" applyBorder="1" applyAlignment="1">
      <alignment/>
    </xf>
    <xf numFmtId="0" fontId="4" fillId="13" borderId="36" xfId="0" applyFont="1" applyFill="1" applyBorder="1" applyAlignment="1" quotePrefix="1">
      <alignment horizontal="center"/>
    </xf>
    <xf numFmtId="37" fontId="4" fillId="13" borderId="10" xfId="0" applyNumberFormat="1" applyFont="1" applyFill="1" applyBorder="1" applyAlignment="1" applyProtection="1">
      <alignment horizontal="right"/>
      <protection/>
    </xf>
    <xf numFmtId="180" fontId="4" fillId="13" borderId="56" xfId="0" applyNumberFormat="1" applyFont="1" applyFill="1" applyBorder="1" applyAlignment="1">
      <alignment horizontal="right"/>
    </xf>
    <xf numFmtId="37" fontId="4" fillId="13" borderId="17" xfId="0" applyNumberFormat="1" applyFont="1" applyFill="1" applyBorder="1" applyAlignment="1" applyProtection="1">
      <alignment horizontal="right"/>
      <protection/>
    </xf>
    <xf numFmtId="37" fontId="4" fillId="13" borderId="97" xfId="0" applyNumberFormat="1" applyFont="1" applyFill="1" applyBorder="1" applyAlignment="1" applyProtection="1">
      <alignment/>
      <protection/>
    </xf>
    <xf numFmtId="37" fontId="4" fillId="7" borderId="43" xfId="0" applyNumberFormat="1" applyFont="1" applyFill="1" applyBorder="1" applyAlignment="1" applyProtection="1">
      <alignment/>
      <protection/>
    </xf>
    <xf numFmtId="37" fontId="4" fillId="13" borderId="18" xfId="0" applyNumberFormat="1" applyFont="1" applyFill="1" applyBorder="1" applyAlignment="1" applyProtection="1">
      <alignment horizontal="right"/>
      <protection/>
    </xf>
    <xf numFmtId="37" fontId="4" fillId="13" borderId="12" xfId="0" applyNumberFormat="1" applyFont="1" applyFill="1" applyBorder="1" applyAlignment="1" applyProtection="1">
      <alignment horizontal="right"/>
      <protection/>
    </xf>
    <xf numFmtId="0" fontId="4" fillId="13" borderId="18" xfId="0" applyFont="1" applyFill="1" applyBorder="1" applyAlignment="1" quotePrefix="1">
      <alignment horizontal="left"/>
    </xf>
    <xf numFmtId="37" fontId="4" fillId="13" borderId="51" xfId="0" applyNumberFormat="1" applyFont="1" applyFill="1" applyBorder="1" applyAlignment="1" applyProtection="1">
      <alignment/>
      <protection/>
    </xf>
    <xf numFmtId="37" fontId="4" fillId="13" borderId="126" xfId="0" applyNumberFormat="1" applyFont="1" applyFill="1" applyBorder="1" applyAlignment="1" applyProtection="1">
      <alignment/>
      <protection/>
    </xf>
    <xf numFmtId="37" fontId="4" fillId="13" borderId="71" xfId="0" applyNumberFormat="1" applyFont="1" applyFill="1" applyBorder="1" applyAlignment="1" applyProtection="1">
      <alignment/>
      <protection/>
    </xf>
    <xf numFmtId="38" fontId="4" fillId="13" borderId="94" xfId="49" applyFont="1" applyFill="1" applyBorder="1" applyAlignment="1" applyProtection="1">
      <alignment/>
      <protection/>
    </xf>
    <xf numFmtId="38" fontId="4" fillId="13" borderId="104" xfId="49" applyFont="1" applyFill="1" applyBorder="1" applyAlignment="1" applyProtection="1">
      <alignment/>
      <protection/>
    </xf>
    <xf numFmtId="37" fontId="4" fillId="13" borderId="73" xfId="0" applyNumberFormat="1" applyFont="1" applyFill="1" applyBorder="1" applyAlignment="1" applyProtection="1">
      <alignment/>
      <protection/>
    </xf>
    <xf numFmtId="37" fontId="4" fillId="13" borderId="74" xfId="0" applyNumberFormat="1" applyFont="1" applyFill="1" applyBorder="1" applyAlignment="1" applyProtection="1">
      <alignment/>
      <protection/>
    </xf>
    <xf numFmtId="37" fontId="4" fillId="13" borderId="76" xfId="0" applyNumberFormat="1" applyFont="1" applyFill="1" applyBorder="1" applyAlignment="1" applyProtection="1">
      <alignment/>
      <protection/>
    </xf>
    <xf numFmtId="37" fontId="4" fillId="13" borderId="87" xfId="0" applyNumberFormat="1" applyFont="1" applyFill="1" applyBorder="1" applyAlignment="1" applyProtection="1">
      <alignment/>
      <protection/>
    </xf>
    <xf numFmtId="0" fontId="4" fillId="0" borderId="118" xfId="0" applyFont="1" applyFill="1" applyBorder="1" applyAlignment="1">
      <alignment horizontal="right"/>
    </xf>
    <xf numFmtId="37" fontId="4" fillId="33" borderId="43" xfId="0" applyNumberFormat="1" applyFont="1" applyFill="1" applyBorder="1" applyAlignment="1" applyProtection="1">
      <alignment/>
      <protection/>
    </xf>
    <xf numFmtId="37" fontId="4" fillId="33" borderId="44" xfId="0" applyNumberFormat="1" applyFont="1" applyFill="1" applyBorder="1" applyAlignment="1" applyProtection="1">
      <alignment/>
      <protection/>
    </xf>
    <xf numFmtId="0" fontId="4" fillId="11" borderId="16" xfId="0" applyFont="1" applyFill="1" applyBorder="1" applyAlignment="1">
      <alignment/>
    </xf>
    <xf numFmtId="38" fontId="4" fillId="11" borderId="16" xfId="0" applyNumberFormat="1" applyFont="1" applyFill="1" applyBorder="1" applyAlignment="1">
      <alignment/>
    </xf>
    <xf numFmtId="180" fontId="4" fillId="11" borderId="79" xfId="0" applyNumberFormat="1" applyFont="1" applyFill="1" applyBorder="1" applyAlignment="1">
      <alignment/>
    </xf>
    <xf numFmtId="38" fontId="4" fillId="11" borderId="80" xfId="0" applyNumberFormat="1" applyFont="1" applyFill="1" applyBorder="1" applyAlignment="1">
      <alignment/>
    </xf>
    <xf numFmtId="180" fontId="4" fillId="11" borderId="75" xfId="0" applyNumberFormat="1" applyFont="1" applyFill="1" applyBorder="1" applyAlignment="1">
      <alignment/>
    </xf>
    <xf numFmtId="180" fontId="4" fillId="11" borderId="68" xfId="0" applyNumberFormat="1" applyFont="1" applyFill="1" applyBorder="1" applyAlignment="1">
      <alignment/>
    </xf>
    <xf numFmtId="0" fontId="4" fillId="11" borderId="68" xfId="0" applyFont="1" applyFill="1" applyBorder="1" applyAlignment="1">
      <alignment horizontal="right"/>
    </xf>
    <xf numFmtId="38" fontId="4" fillId="11" borderId="68" xfId="0" applyNumberFormat="1" applyFont="1" applyFill="1" applyBorder="1" applyAlignment="1">
      <alignment/>
    </xf>
    <xf numFmtId="38" fontId="4" fillId="11" borderId="91" xfId="0" applyNumberFormat="1" applyFont="1" applyFill="1" applyBorder="1" applyAlignment="1">
      <alignment/>
    </xf>
    <xf numFmtId="180" fontId="4" fillId="11" borderId="92" xfId="0" applyNumberFormat="1" applyFont="1" applyFill="1" applyBorder="1" applyAlignment="1">
      <alignment/>
    </xf>
    <xf numFmtId="38" fontId="4" fillId="11" borderId="93" xfId="0" applyNumberFormat="1" applyFont="1" applyFill="1" applyBorder="1" applyAlignment="1">
      <alignment/>
    </xf>
    <xf numFmtId="180" fontId="4" fillId="11" borderId="119" xfId="0" applyNumberFormat="1" applyFont="1" applyFill="1" applyBorder="1" applyAlignment="1">
      <alignment/>
    </xf>
    <xf numFmtId="0" fontId="4" fillId="13" borderId="36" xfId="0" applyFont="1" applyFill="1" applyBorder="1" applyAlignment="1">
      <alignment horizontal="center"/>
    </xf>
    <xf numFmtId="37" fontId="4" fillId="13" borderId="17" xfId="0" applyNumberFormat="1" applyFont="1" applyFill="1" applyBorder="1" applyAlignment="1" applyProtection="1">
      <alignment/>
      <protection/>
    </xf>
    <xf numFmtId="37" fontId="4" fillId="13" borderId="88" xfId="0" applyNumberFormat="1" applyFont="1" applyFill="1" applyBorder="1" applyAlignment="1" applyProtection="1">
      <alignment/>
      <protection/>
    </xf>
    <xf numFmtId="37" fontId="4" fillId="11" borderId="16" xfId="0" applyNumberFormat="1" applyFont="1" applyFill="1" applyBorder="1" applyAlignment="1" applyProtection="1">
      <alignment/>
      <protection/>
    </xf>
    <xf numFmtId="37" fontId="4" fillId="11" borderId="79" xfId="0" applyNumberFormat="1" applyFont="1" applyFill="1" applyBorder="1" applyAlignment="1" applyProtection="1">
      <alignment/>
      <protection/>
    </xf>
    <xf numFmtId="37" fontId="4" fillId="11" borderId="48" xfId="0" applyNumberFormat="1" applyFont="1" applyFill="1" applyBorder="1" applyAlignment="1" applyProtection="1">
      <alignment/>
      <protection/>
    </xf>
    <xf numFmtId="37" fontId="4" fillId="11" borderId="75" xfId="0" applyNumberFormat="1" applyFont="1" applyFill="1" applyBorder="1" applyAlignment="1" applyProtection="1">
      <alignment/>
      <protection/>
    </xf>
    <xf numFmtId="37" fontId="4" fillId="11" borderId="68" xfId="0" applyNumberFormat="1" applyFont="1" applyFill="1" applyBorder="1" applyAlignment="1" applyProtection="1">
      <alignment/>
      <protection/>
    </xf>
    <xf numFmtId="37" fontId="4" fillId="11" borderId="80" xfId="0" applyNumberFormat="1" applyFont="1" applyFill="1" applyBorder="1" applyAlignment="1" applyProtection="1">
      <alignment/>
      <protection/>
    </xf>
    <xf numFmtId="38" fontId="4" fillId="11" borderId="16" xfId="49" applyFont="1" applyFill="1" applyBorder="1" applyAlignment="1" applyProtection="1">
      <alignment/>
      <protection/>
    </xf>
    <xf numFmtId="38" fontId="4" fillId="11" borderId="22" xfId="49" applyFont="1" applyFill="1" applyBorder="1" applyAlignment="1" applyProtection="1">
      <alignment/>
      <protection/>
    </xf>
    <xf numFmtId="37" fontId="4" fillId="13" borderId="156" xfId="0" applyNumberFormat="1" applyFont="1" applyFill="1" applyBorder="1" applyAlignment="1" applyProtection="1">
      <alignment/>
      <protection/>
    </xf>
    <xf numFmtId="181" fontId="11" fillId="13" borderId="11" xfId="61" applyNumberFormat="1" applyFont="1" applyFill="1" applyBorder="1" applyAlignment="1" applyProtection="1">
      <alignment horizontal="right" vertical="center"/>
      <protection/>
    </xf>
    <xf numFmtId="0" fontId="4" fillId="0" borderId="23" xfId="0" applyFont="1" applyFill="1" applyBorder="1" applyAlignment="1" quotePrefix="1">
      <alignment horizontal="center"/>
    </xf>
    <xf numFmtId="0" fontId="4" fillId="33" borderId="157" xfId="0" applyFont="1" applyFill="1" applyBorder="1" applyAlignment="1" quotePrefix="1">
      <alignment horizontal="center"/>
    </xf>
    <xf numFmtId="38" fontId="4" fillId="33" borderId="157" xfId="0" applyNumberFormat="1" applyFont="1" applyFill="1" applyBorder="1" applyAlignment="1">
      <alignment/>
    </xf>
    <xf numFmtId="180" fontId="4" fillId="33" borderId="157" xfId="0" applyNumberFormat="1" applyFont="1" applyFill="1" applyBorder="1" applyAlignment="1">
      <alignment/>
    </xf>
    <xf numFmtId="38" fontId="4" fillId="33" borderId="158" xfId="0" applyNumberFormat="1" applyFont="1" applyFill="1" applyBorder="1" applyAlignment="1">
      <alignment/>
    </xf>
    <xf numFmtId="180" fontId="4" fillId="33" borderId="159" xfId="0" applyNumberFormat="1" applyFont="1" applyFill="1" applyBorder="1" applyAlignment="1">
      <alignment/>
    </xf>
    <xf numFmtId="38" fontId="4" fillId="33" borderId="157" xfId="49" applyFont="1" applyFill="1" applyBorder="1" applyAlignment="1">
      <alignment/>
    </xf>
    <xf numFmtId="0" fontId="4" fillId="33" borderId="157" xfId="0" applyFont="1" applyFill="1" applyBorder="1" applyAlignment="1">
      <alignment horizontal="right"/>
    </xf>
    <xf numFmtId="180" fontId="4" fillId="33" borderId="160" xfId="0" applyNumberFormat="1" applyFont="1" applyFill="1" applyBorder="1" applyAlignment="1">
      <alignment/>
    </xf>
    <xf numFmtId="38" fontId="4" fillId="33" borderId="161" xfId="0" applyNumberFormat="1" applyFont="1" applyFill="1" applyBorder="1" applyAlignment="1">
      <alignment/>
    </xf>
    <xf numFmtId="0" fontId="4" fillId="0" borderId="162" xfId="0" applyFont="1" applyFill="1" applyBorder="1" applyAlignment="1">
      <alignment horizontal="center"/>
    </xf>
    <xf numFmtId="37" fontId="4" fillId="0" borderId="162" xfId="0" applyNumberFormat="1" applyFont="1" applyFill="1" applyBorder="1" applyAlignment="1" applyProtection="1">
      <alignment/>
      <protection/>
    </xf>
    <xf numFmtId="37" fontId="4" fillId="0" borderId="163" xfId="0" applyNumberFormat="1" applyFont="1" applyFill="1" applyBorder="1" applyAlignment="1" applyProtection="1">
      <alignment/>
      <protection/>
    </xf>
    <xf numFmtId="37" fontId="4" fillId="0" borderId="164" xfId="0" applyNumberFormat="1" applyFont="1" applyFill="1" applyBorder="1" applyAlignment="1" applyProtection="1">
      <alignment/>
      <protection/>
    </xf>
    <xf numFmtId="37" fontId="4" fillId="0" borderId="165" xfId="0" applyNumberFormat="1" applyFont="1" applyFill="1" applyBorder="1" applyAlignment="1" applyProtection="1">
      <alignment/>
      <protection/>
    </xf>
    <xf numFmtId="0" fontId="4" fillId="0" borderId="165" xfId="0" applyFont="1" applyFill="1" applyBorder="1" applyAlignment="1">
      <alignment/>
    </xf>
    <xf numFmtId="0" fontId="4" fillId="33" borderId="157" xfId="0" applyFont="1" applyFill="1" applyBorder="1" applyAlignment="1" quotePrefix="1">
      <alignment/>
    </xf>
    <xf numFmtId="38" fontId="4" fillId="33" borderId="157" xfId="49" applyFont="1" applyFill="1" applyBorder="1" applyAlignment="1" applyProtection="1">
      <alignment/>
      <protection/>
    </xf>
    <xf numFmtId="37" fontId="4" fillId="33" borderId="166" xfId="0" applyNumberFormat="1" applyFont="1" applyFill="1" applyBorder="1" applyAlignment="1" applyProtection="1">
      <alignment/>
      <protection/>
    </xf>
    <xf numFmtId="38" fontId="4" fillId="33" borderId="161" xfId="49" applyFont="1" applyFill="1" applyBorder="1" applyAlignment="1" applyProtection="1">
      <alignment/>
      <protection/>
    </xf>
    <xf numFmtId="37" fontId="4" fillId="33" borderId="157" xfId="0" applyNumberFormat="1" applyFont="1" applyFill="1" applyBorder="1" applyAlignment="1" applyProtection="1">
      <alignment/>
      <protection/>
    </xf>
    <xf numFmtId="37" fontId="4" fillId="0" borderId="167" xfId="0" applyNumberFormat="1" applyFont="1" applyFill="1" applyBorder="1" applyAlignment="1" applyProtection="1">
      <alignment/>
      <protection/>
    </xf>
    <xf numFmtId="0" fontId="4" fillId="33" borderId="168" xfId="0" applyFont="1" applyFill="1" applyBorder="1" applyAlignment="1" quotePrefix="1">
      <alignment/>
    </xf>
    <xf numFmtId="37" fontId="4" fillId="33" borderId="168" xfId="0" applyNumberFormat="1" applyFont="1" applyFill="1" applyBorder="1" applyAlignment="1" applyProtection="1">
      <alignment/>
      <protection/>
    </xf>
    <xf numFmtId="37" fontId="4" fillId="33" borderId="169" xfId="0" applyNumberFormat="1" applyFont="1" applyFill="1" applyBorder="1" applyAlignment="1" applyProtection="1">
      <alignment/>
      <protection/>
    </xf>
    <xf numFmtId="37" fontId="4" fillId="33" borderId="170" xfId="0" applyNumberFormat="1" applyFont="1" applyFill="1" applyBorder="1" applyAlignment="1" applyProtection="1">
      <alignment/>
      <protection/>
    </xf>
    <xf numFmtId="37" fontId="4" fillId="33" borderId="171" xfId="0" applyNumberFormat="1" applyFont="1" applyFill="1" applyBorder="1" applyAlignment="1" applyProtection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-0.002"/>
          <c:w val="0.91325"/>
          <c:h val="0.9965"/>
        </c:manualLayout>
      </c:layout>
      <c:lineChart>
        <c:grouping val="standard"/>
        <c:varyColors val="0"/>
        <c:ser>
          <c:idx val="0"/>
          <c:order val="0"/>
          <c:tx>
            <c:strRef>
              <c:f>'出荷'!$Y$47</c:f>
              <c:strCache>
                <c:ptCount val="1"/>
                <c:pt idx="0">
                  <c:v>2008年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'出荷'!$X$48:$X$59</c:f>
              <c:strCache/>
            </c:strRef>
          </c:cat>
          <c:val>
            <c:numRef>
              <c:f>'出荷'!$Y$48:$Y$59</c:f>
              <c:numCache/>
            </c:numRef>
          </c:val>
          <c:smooth val="0"/>
        </c:ser>
        <c:ser>
          <c:idx val="1"/>
          <c:order val="1"/>
          <c:tx>
            <c:strRef>
              <c:f>'出荷'!$Z$47</c:f>
              <c:strCache>
                <c:ptCount val="1"/>
                <c:pt idx="0">
                  <c:v>2009年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'出荷'!$X$48:$X$59</c:f>
              <c:strCache/>
            </c:strRef>
          </c:cat>
          <c:val>
            <c:numRef>
              <c:f>'出荷'!$Z$48:$Z$59</c:f>
              <c:numCache/>
            </c:numRef>
          </c:val>
          <c:smooth val="0"/>
        </c:ser>
        <c:ser>
          <c:idx val="2"/>
          <c:order val="2"/>
          <c:tx>
            <c:strRef>
              <c:f>'出荷'!$AA$47</c:f>
              <c:strCache>
                <c:ptCount val="1"/>
                <c:pt idx="0">
                  <c:v>2012年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'出荷'!$X$48:$X$59</c:f>
              <c:strCache/>
            </c:strRef>
          </c:cat>
          <c:val>
            <c:numRef>
              <c:f>'出荷'!$AA$48:$AA$59</c:f>
              <c:numCache/>
            </c:numRef>
          </c:val>
          <c:smooth val="0"/>
        </c:ser>
        <c:ser>
          <c:idx val="3"/>
          <c:order val="3"/>
          <c:tx>
            <c:strRef>
              <c:f>'出荷'!$AB$47</c:f>
              <c:strCache>
                <c:ptCount val="1"/>
                <c:pt idx="0">
                  <c:v>2013年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'出荷'!$X$48:$X$59</c:f>
              <c:strCache/>
            </c:strRef>
          </c:cat>
          <c:val>
            <c:numRef>
              <c:f>'出荷'!$AB$48:$AB$59</c:f>
              <c:numCache/>
            </c:numRef>
          </c:val>
          <c:smooth val="0"/>
        </c:ser>
        <c:ser>
          <c:idx val="4"/>
          <c:order val="4"/>
          <c:tx>
            <c:strRef>
              <c:f>'出荷'!$AC$47</c:f>
              <c:strCache>
                <c:ptCount val="1"/>
                <c:pt idx="0">
                  <c:v>2014年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'出荷'!$X$48:$X$59</c:f>
              <c:strCache/>
            </c:strRef>
          </c:cat>
          <c:val>
            <c:numRef>
              <c:f>'出荷'!$AC$48:$AC$59</c:f>
              <c:numCache/>
            </c:numRef>
          </c:val>
          <c:smooth val="0"/>
        </c:ser>
        <c:ser>
          <c:idx val="5"/>
          <c:order val="5"/>
          <c:tx>
            <c:strRef>
              <c:f>'出荷'!$AD$47</c:f>
              <c:strCache>
                <c:ptCount val="1"/>
                <c:pt idx="0">
                  <c:v>2015年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'出荷'!$X$48:$X$59</c:f>
              <c:strCache/>
            </c:strRef>
          </c:cat>
          <c:val>
            <c:numRef>
              <c:f>'出荷'!$AD$48:$AD$59</c:f>
              <c:numCache/>
            </c:numRef>
          </c:val>
          <c:smooth val="0"/>
        </c:ser>
        <c:marker val="1"/>
        <c:axId val="26503241"/>
        <c:axId val="37202578"/>
      </c:lineChart>
      <c:catAx>
        <c:axId val="26503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202578"/>
        <c:crosses val="autoZero"/>
        <c:auto val="1"/>
        <c:lblOffset val="100"/>
        <c:tickLblSkip val="1"/>
        <c:noMultiLvlLbl val="0"/>
      </c:catAx>
      <c:valAx>
        <c:axId val="372025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5032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725"/>
          <c:y val="0.389"/>
          <c:w val="0.0685"/>
          <c:h val="0.24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575"/>
          <c:w val="0.8835"/>
          <c:h val="0.93975"/>
        </c:manualLayout>
      </c:layout>
      <c:lineChart>
        <c:grouping val="standard"/>
        <c:varyColors val="0"/>
        <c:ser>
          <c:idx val="0"/>
          <c:order val="0"/>
          <c:tx>
            <c:strRef>
              <c:f>'出荷'!$S$47</c:f>
              <c:strCache>
                <c:ptCount val="1"/>
                <c:pt idx="0">
                  <c:v>出荷数量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'出荷'!$R$48:$R$136</c:f>
              <c:strCache/>
            </c:strRef>
          </c:cat>
          <c:val>
            <c:numRef>
              <c:f>'出荷'!$S$48:$S$136</c:f>
              <c:numCache/>
            </c:numRef>
          </c:val>
          <c:smooth val="0"/>
        </c:ser>
        <c:ser>
          <c:idx val="1"/>
          <c:order val="1"/>
          <c:tx>
            <c:strRef>
              <c:f>'出荷'!$T$47</c:f>
              <c:strCache>
                <c:ptCount val="1"/>
                <c:pt idx="0">
                  <c:v>DOP+DINP輸入量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6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'出荷'!$R$48:$R$136</c:f>
              <c:strCache/>
            </c:strRef>
          </c:cat>
          <c:val>
            <c:numRef>
              <c:f>'出荷'!$T$48:$T$136</c:f>
              <c:numCache/>
            </c:numRef>
          </c:val>
          <c:smooth val="0"/>
        </c:ser>
        <c:marker val="1"/>
        <c:axId val="66387747"/>
        <c:axId val="60618812"/>
      </c:lineChart>
      <c:catAx>
        <c:axId val="66387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618812"/>
        <c:crosses val="autoZero"/>
        <c:auto val="1"/>
        <c:lblOffset val="100"/>
        <c:tickLblSkip val="2"/>
        <c:noMultiLvlLbl val="0"/>
      </c:catAx>
      <c:valAx>
        <c:axId val="606188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877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25"/>
          <c:y val="0.21"/>
          <c:w val="0.0765"/>
          <c:h val="0.6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165</xdr:row>
      <xdr:rowOff>28575</xdr:rowOff>
    </xdr:from>
    <xdr:to>
      <xdr:col>16</xdr:col>
      <xdr:colOff>762000</xdr:colOff>
      <xdr:row>200</xdr:row>
      <xdr:rowOff>133350</xdr:rowOff>
    </xdr:to>
    <xdr:graphicFrame>
      <xdr:nvGraphicFramePr>
        <xdr:cNvPr id="1" name="グラフ 1"/>
        <xdr:cNvGraphicFramePr/>
      </xdr:nvGraphicFramePr>
      <xdr:xfrm>
        <a:off x="66675" y="33175575"/>
        <a:ext cx="13992225" cy="672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205</xdr:row>
      <xdr:rowOff>85725</xdr:rowOff>
    </xdr:from>
    <xdr:to>
      <xdr:col>16</xdr:col>
      <xdr:colOff>847725</xdr:colOff>
      <xdr:row>244</xdr:row>
      <xdr:rowOff>9525</xdr:rowOff>
    </xdr:to>
    <xdr:graphicFrame>
      <xdr:nvGraphicFramePr>
        <xdr:cNvPr id="2" name="グラフ 5"/>
        <xdr:cNvGraphicFramePr/>
      </xdr:nvGraphicFramePr>
      <xdr:xfrm>
        <a:off x="228600" y="40881300"/>
        <a:ext cx="13916025" cy="735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20849;&#26377;&#12501;&#12457;&#12523;&#12480;\Documents%20and%20Settings\&#22823;&#20037;&#20445;\&#12487;&#12473;&#12463;&#12488;&#12483;&#12503;\&#12464;&#12521;&#12501;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1"/>
      <sheetName val="A"/>
    </sheetNames>
    <sheetDataSet>
      <sheetData sheetId="1">
        <row r="3">
          <cell r="B3" t="str">
            <v>98/1Q</v>
          </cell>
          <cell r="C3" t="str">
            <v>2Q</v>
          </cell>
          <cell r="D3" t="str">
            <v>3Q</v>
          </cell>
          <cell r="E3" t="str">
            <v>4Q</v>
          </cell>
          <cell r="F3" t="str">
            <v>99/1Q</v>
          </cell>
          <cell r="G3" t="str">
            <v>2Q</v>
          </cell>
          <cell r="H3" t="str">
            <v>3Q</v>
          </cell>
          <cell r="I3" t="str">
            <v>4Q</v>
          </cell>
        </row>
        <row r="4">
          <cell r="A4" t="str">
            <v>ＰＶＣ軟質用</v>
          </cell>
          <cell r="B4">
            <v>1258</v>
          </cell>
          <cell r="C4">
            <v>1102</v>
          </cell>
          <cell r="D4">
            <v>1126</v>
          </cell>
          <cell r="E4">
            <v>1209</v>
          </cell>
          <cell r="F4">
            <v>1195</v>
          </cell>
          <cell r="G4">
            <v>1101</v>
          </cell>
          <cell r="H4">
            <v>1224</v>
          </cell>
          <cell r="I4">
            <v>1262</v>
          </cell>
        </row>
        <row r="5">
          <cell r="A5" t="str">
            <v>ﾌﾀﾚｰﾄ生産</v>
          </cell>
          <cell r="B5">
            <v>1103</v>
          </cell>
          <cell r="C5">
            <v>905</v>
          </cell>
          <cell r="D5">
            <v>905</v>
          </cell>
          <cell r="E5">
            <v>1109</v>
          </cell>
          <cell r="F5">
            <v>1010</v>
          </cell>
          <cell r="G5">
            <v>1015</v>
          </cell>
          <cell r="H5">
            <v>1018</v>
          </cell>
          <cell r="I5">
            <v>1120</v>
          </cell>
        </row>
        <row r="6">
          <cell r="A6" t="str">
            <v>ﾌﾀﾚｰﾄ国内</v>
          </cell>
          <cell r="B6">
            <v>984</v>
          </cell>
          <cell r="C6">
            <v>870</v>
          </cell>
          <cell r="D6">
            <v>885</v>
          </cell>
          <cell r="E6">
            <v>933</v>
          </cell>
          <cell r="F6">
            <v>919</v>
          </cell>
          <cell r="G6">
            <v>868</v>
          </cell>
          <cell r="H6">
            <v>898</v>
          </cell>
          <cell r="I6">
            <v>970</v>
          </cell>
        </row>
        <row r="7">
          <cell r="A7" t="str">
            <v>ＰＶＣ電線他</v>
          </cell>
          <cell r="B7">
            <v>816</v>
          </cell>
          <cell r="C7">
            <v>723</v>
          </cell>
          <cell r="D7">
            <v>712</v>
          </cell>
          <cell r="E7">
            <v>751</v>
          </cell>
          <cell r="F7">
            <v>749</v>
          </cell>
          <cell r="G7">
            <v>683</v>
          </cell>
          <cell r="H7">
            <v>749</v>
          </cell>
          <cell r="I7">
            <v>818</v>
          </cell>
        </row>
        <row r="8">
          <cell r="A8" t="str">
            <v>ＤＯＰ国内</v>
          </cell>
          <cell r="B8">
            <v>620</v>
          </cell>
          <cell r="C8">
            <v>550</v>
          </cell>
          <cell r="D8">
            <v>542</v>
          </cell>
          <cell r="E8">
            <v>559</v>
          </cell>
          <cell r="F8">
            <v>554</v>
          </cell>
          <cell r="G8">
            <v>532</v>
          </cell>
          <cell r="H8">
            <v>555</v>
          </cell>
          <cell r="I8">
            <v>592</v>
          </cell>
        </row>
        <row r="9">
          <cell r="A9" t="str">
            <v>ＰＡ可塑剤用</v>
          </cell>
          <cell r="B9">
            <v>413</v>
          </cell>
          <cell r="C9">
            <v>342</v>
          </cell>
          <cell r="D9">
            <v>336</v>
          </cell>
          <cell r="E9">
            <v>398</v>
          </cell>
          <cell r="F9">
            <v>374</v>
          </cell>
          <cell r="G9">
            <v>373</v>
          </cell>
          <cell r="H9">
            <v>390</v>
          </cell>
          <cell r="I9">
            <v>409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161"/>
  <sheetViews>
    <sheetView defaultGridColor="0" zoomScale="80" zoomScaleNormal="80" zoomScalePageLayoutView="0" colorId="22" workbookViewId="0" topLeftCell="A1">
      <pane xSplit="4" ySplit="4" topLeftCell="E12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1" sqref="B1"/>
    </sheetView>
  </sheetViews>
  <sheetFormatPr defaultColWidth="10.59765625" defaultRowHeight="15"/>
  <cols>
    <col min="1" max="1" width="6.59765625" style="0" customWidth="1"/>
    <col min="2" max="2" width="11.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" style="0" customWidth="1"/>
    <col min="9" max="9" width="11.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  <col min="17" max="17" width="10.59765625" style="0" customWidth="1"/>
    <col min="18" max="18" width="2" style="0" customWidth="1"/>
  </cols>
  <sheetData>
    <row r="1" spans="2:17" ht="24" customHeight="1" thickBot="1">
      <c r="B1" s="171" t="s">
        <v>99</v>
      </c>
      <c r="C1" s="1"/>
      <c r="D1" s="55"/>
      <c r="E1" s="1"/>
      <c r="F1" s="1"/>
      <c r="G1" s="196" t="s">
        <v>91</v>
      </c>
      <c r="H1" s="197"/>
      <c r="I1" s="197"/>
      <c r="J1" s="1" t="s">
        <v>45</v>
      </c>
      <c r="K1" s="1"/>
      <c r="L1" s="1"/>
      <c r="M1" s="1"/>
      <c r="N1" s="1" t="s">
        <v>0</v>
      </c>
      <c r="P1" s="1"/>
      <c r="Q1" s="1"/>
    </row>
    <row r="2" spans="2:17" ht="14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1</v>
      </c>
      <c r="P2" s="1"/>
      <c r="Q2" s="1"/>
    </row>
    <row r="3" spans="2:17" ht="15" thickBot="1">
      <c r="B3" s="28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7"/>
      <c r="Q3" s="1"/>
    </row>
    <row r="4" spans="2:17" ht="14.25">
      <c r="B4" s="6"/>
      <c r="C4" s="30" t="s">
        <v>3</v>
      </c>
      <c r="D4" s="7" t="s">
        <v>19</v>
      </c>
      <c r="E4" s="44" t="s">
        <v>5</v>
      </c>
      <c r="F4" s="45" t="s">
        <v>19</v>
      </c>
      <c r="G4" s="46" t="s">
        <v>6</v>
      </c>
      <c r="H4" s="45" t="s">
        <v>19</v>
      </c>
      <c r="I4" s="46" t="s">
        <v>7</v>
      </c>
      <c r="J4" s="45" t="s">
        <v>19</v>
      </c>
      <c r="K4" s="46" t="s">
        <v>8</v>
      </c>
      <c r="L4" s="45" t="s">
        <v>19</v>
      </c>
      <c r="M4" s="47" t="s">
        <v>9</v>
      </c>
      <c r="N4" s="48" t="s">
        <v>19</v>
      </c>
      <c r="O4" s="56" t="s">
        <v>10</v>
      </c>
      <c r="P4" s="58" t="s">
        <v>19</v>
      </c>
      <c r="Q4" s="1"/>
    </row>
    <row r="5" spans="2:17" ht="14.25">
      <c r="B5" s="59" t="s">
        <v>102</v>
      </c>
      <c r="C5" s="15">
        <v>362394</v>
      </c>
      <c r="D5" s="13">
        <v>96</v>
      </c>
      <c r="E5" s="11">
        <v>235489</v>
      </c>
      <c r="F5" s="9">
        <v>95</v>
      </c>
      <c r="G5" s="9">
        <v>2881</v>
      </c>
      <c r="H5" s="9">
        <v>88</v>
      </c>
      <c r="I5" s="9">
        <v>7345</v>
      </c>
      <c r="J5" s="9">
        <v>67</v>
      </c>
      <c r="K5" s="9">
        <v>100113</v>
      </c>
      <c r="L5" s="9">
        <v>99</v>
      </c>
      <c r="M5" s="9">
        <v>16566</v>
      </c>
      <c r="N5" s="9">
        <v>104</v>
      </c>
      <c r="O5" s="11">
        <v>18791</v>
      </c>
      <c r="P5" s="9">
        <v>96</v>
      </c>
      <c r="Q5" s="1"/>
    </row>
    <row r="6" spans="2:17" ht="14.25">
      <c r="B6" s="59" t="s">
        <v>41</v>
      </c>
      <c r="C6" s="15">
        <v>332548</v>
      </c>
      <c r="D6" s="13">
        <v>92</v>
      </c>
      <c r="E6" s="11">
        <v>201227</v>
      </c>
      <c r="F6" s="9">
        <v>85</v>
      </c>
      <c r="G6" s="9">
        <v>2613</v>
      </c>
      <c r="H6" s="9">
        <v>91</v>
      </c>
      <c r="I6" s="9">
        <v>6261</v>
      </c>
      <c r="J6" s="9">
        <v>85</v>
      </c>
      <c r="K6" s="9">
        <v>106503</v>
      </c>
      <c r="L6" s="9">
        <v>106</v>
      </c>
      <c r="M6" s="9">
        <v>15944</v>
      </c>
      <c r="N6" s="9">
        <v>96</v>
      </c>
      <c r="O6" s="11">
        <v>19463</v>
      </c>
      <c r="P6" s="9">
        <v>104</v>
      </c>
      <c r="Q6" s="1"/>
    </row>
    <row r="7" spans="2:17" ht="14.25">
      <c r="B7" s="60" t="s">
        <v>43</v>
      </c>
      <c r="C7" s="61">
        <v>301233</v>
      </c>
      <c r="D7" s="62">
        <v>91</v>
      </c>
      <c r="E7" s="63">
        <v>173281</v>
      </c>
      <c r="F7" s="64">
        <v>86</v>
      </c>
      <c r="G7" s="64">
        <v>2449</v>
      </c>
      <c r="H7" s="64">
        <v>94</v>
      </c>
      <c r="I7" s="64">
        <v>6352</v>
      </c>
      <c r="J7" s="64">
        <v>101</v>
      </c>
      <c r="K7" s="64">
        <v>104495</v>
      </c>
      <c r="L7" s="64">
        <v>98</v>
      </c>
      <c r="M7" s="64">
        <v>14656</v>
      </c>
      <c r="N7" s="64">
        <v>92</v>
      </c>
      <c r="O7" s="63">
        <v>19556</v>
      </c>
      <c r="P7" s="64">
        <v>100</v>
      </c>
      <c r="Q7" s="1"/>
    </row>
    <row r="8" spans="2:17" ht="14.25">
      <c r="B8" s="60" t="s">
        <v>46</v>
      </c>
      <c r="C8" s="61">
        <v>313475</v>
      </c>
      <c r="D8" s="62">
        <v>104</v>
      </c>
      <c r="E8" s="63">
        <v>187983</v>
      </c>
      <c r="F8" s="64">
        <v>108</v>
      </c>
      <c r="G8" s="64">
        <v>2439</v>
      </c>
      <c r="H8" s="64">
        <v>100</v>
      </c>
      <c r="I8" s="64">
        <v>7320</v>
      </c>
      <c r="J8" s="64">
        <v>115</v>
      </c>
      <c r="K8" s="64">
        <v>101396</v>
      </c>
      <c r="L8" s="64">
        <v>97</v>
      </c>
      <c r="M8" s="64">
        <v>14337</v>
      </c>
      <c r="N8" s="64">
        <v>98</v>
      </c>
      <c r="O8" s="63">
        <v>18090</v>
      </c>
      <c r="P8" s="64">
        <v>93</v>
      </c>
      <c r="Q8" s="41"/>
    </row>
    <row r="9" spans="2:17" ht="14.25" customHeight="1">
      <c r="B9" s="60" t="s">
        <v>52</v>
      </c>
      <c r="C9" s="603">
        <f>C25+C34</f>
        <v>278896</v>
      </c>
      <c r="D9" s="604">
        <f aca="true" t="shared" si="0" ref="D9:D14">C9/C8*100</f>
        <v>88.96913629476035</v>
      </c>
      <c r="E9" s="605">
        <f>E25+E34</f>
        <v>166311</v>
      </c>
      <c r="F9" s="606">
        <f aca="true" t="shared" si="1" ref="F9:F14">E9/E8*100</f>
        <v>88.47129793651554</v>
      </c>
      <c r="G9" s="603">
        <f>G25+G34</f>
        <v>1971</v>
      </c>
      <c r="H9" s="606">
        <f aca="true" t="shared" si="2" ref="H9:H14">G9/G8*100</f>
        <v>80.81180811808119</v>
      </c>
      <c r="I9" s="603">
        <f>I25+I34</f>
        <v>6640</v>
      </c>
      <c r="J9" s="606">
        <f aca="true" t="shared" si="3" ref="J9:J14">I9/I8*100</f>
        <v>90.7103825136612</v>
      </c>
      <c r="K9" s="603">
        <f>K25+K34</f>
        <v>91841</v>
      </c>
      <c r="L9" s="606">
        <f aca="true" t="shared" si="4" ref="L9:L14">K9/K8*100</f>
        <v>90.57655134324825</v>
      </c>
      <c r="M9" s="603">
        <f>M25+M34</f>
        <v>12132</v>
      </c>
      <c r="N9" s="604">
        <f aca="true" t="shared" si="5" ref="N9:N14">M9/M8*100</f>
        <v>84.62021343377275</v>
      </c>
      <c r="O9" s="605">
        <f>O25+O34</f>
        <v>18010</v>
      </c>
      <c r="P9" s="606">
        <f aca="true" t="shared" si="6" ref="P9:P14">O9/O8*100</f>
        <v>99.55776672194582</v>
      </c>
      <c r="Q9" s="41"/>
    </row>
    <row r="10" spans="2:17" ht="14.25" customHeight="1">
      <c r="B10" s="60" t="s">
        <v>108</v>
      </c>
      <c r="C10" s="603">
        <f>C43+C52</f>
        <v>197930</v>
      </c>
      <c r="D10" s="604">
        <f t="shared" si="0"/>
        <v>70.9691067638116</v>
      </c>
      <c r="E10" s="63">
        <f>E43+E52</f>
        <v>125281</v>
      </c>
      <c r="F10" s="606">
        <f t="shared" si="1"/>
        <v>75.32935283895834</v>
      </c>
      <c r="G10" s="603">
        <f>G43+G52</f>
        <v>1216</v>
      </c>
      <c r="H10" s="606">
        <f t="shared" si="2"/>
        <v>61.694571283612376</v>
      </c>
      <c r="I10" s="603">
        <f>I43+I52</f>
        <v>4041</v>
      </c>
      <c r="J10" s="606">
        <f t="shared" si="3"/>
        <v>60.85843373493975</v>
      </c>
      <c r="K10" s="603">
        <f>K43+K52</f>
        <v>59822</v>
      </c>
      <c r="L10" s="606">
        <f t="shared" si="4"/>
        <v>65.13648588321121</v>
      </c>
      <c r="M10" s="603">
        <f>M43+M52</f>
        <v>7570</v>
      </c>
      <c r="N10" s="604">
        <f t="shared" si="5"/>
        <v>62.396966699637325</v>
      </c>
      <c r="O10" s="605">
        <f>O43+O52</f>
        <v>14205</v>
      </c>
      <c r="P10" s="606">
        <f t="shared" si="6"/>
        <v>78.87284841754581</v>
      </c>
      <c r="Q10" s="41"/>
    </row>
    <row r="11" spans="2:17" ht="14.25" customHeight="1">
      <c r="B11" s="60" t="s">
        <v>117</v>
      </c>
      <c r="C11" s="603">
        <f>C61+C70</f>
        <v>233377</v>
      </c>
      <c r="D11" s="604">
        <f t="shared" si="0"/>
        <v>117.90885666649827</v>
      </c>
      <c r="E11" s="63">
        <f>E61+E70</f>
        <v>143539</v>
      </c>
      <c r="F11" s="604">
        <f t="shared" si="1"/>
        <v>114.57363846074024</v>
      </c>
      <c r="G11" s="603">
        <f>G61+G70</f>
        <v>1403</v>
      </c>
      <c r="H11" s="604">
        <f t="shared" si="2"/>
        <v>115.3782894736842</v>
      </c>
      <c r="I11" s="603">
        <f>I61+I70</f>
        <v>4541</v>
      </c>
      <c r="J11" s="604">
        <f t="shared" si="3"/>
        <v>112.37317495669387</v>
      </c>
      <c r="K11" s="603">
        <f>K61+K70</f>
        <v>77613</v>
      </c>
      <c r="L11" s="604">
        <f t="shared" si="4"/>
        <v>129.7398950218983</v>
      </c>
      <c r="M11" s="603">
        <f>M61+M70</f>
        <v>6281</v>
      </c>
      <c r="N11" s="604">
        <f t="shared" si="5"/>
        <v>82.97225891677675</v>
      </c>
      <c r="O11" s="63">
        <f>O61+O70</f>
        <v>16717</v>
      </c>
      <c r="P11" s="604">
        <f t="shared" si="6"/>
        <v>117.68391411474832</v>
      </c>
      <c r="Q11" s="428"/>
    </row>
    <row r="12" spans="2:17" ht="14.25" customHeight="1">
      <c r="B12" s="526" t="s">
        <v>127</v>
      </c>
      <c r="C12" s="527">
        <f>C79+C88</f>
        <v>211465</v>
      </c>
      <c r="D12" s="528">
        <f t="shared" si="0"/>
        <v>90.61089996015032</v>
      </c>
      <c r="E12" s="529">
        <f>E79+E88</f>
        <v>132988</v>
      </c>
      <c r="F12" s="528">
        <f t="shared" si="1"/>
        <v>92.64938448783954</v>
      </c>
      <c r="G12" s="527">
        <f>G79+G88</f>
        <v>1264</v>
      </c>
      <c r="H12" s="528">
        <f t="shared" si="2"/>
        <v>90.09265858873842</v>
      </c>
      <c r="I12" s="527">
        <f>I79+I88</f>
        <v>4814</v>
      </c>
      <c r="J12" s="528">
        <f t="shared" si="3"/>
        <v>106.01189165382074</v>
      </c>
      <c r="K12" s="527">
        <f>K79+K88</f>
        <v>66773</v>
      </c>
      <c r="L12" s="528">
        <f t="shared" si="4"/>
        <v>86.03326762269208</v>
      </c>
      <c r="M12" s="527">
        <f>M79+M88</f>
        <v>5626</v>
      </c>
      <c r="N12" s="528">
        <f t="shared" si="5"/>
        <v>89.57172424773125</v>
      </c>
      <c r="O12" s="529">
        <f>O79+O88</f>
        <v>16812</v>
      </c>
      <c r="P12" s="528">
        <f t="shared" si="6"/>
        <v>100.56828378297541</v>
      </c>
      <c r="Q12" s="428"/>
    </row>
    <row r="13" spans="2:17" ht="14.25" customHeight="1">
      <c r="B13" s="599" t="s">
        <v>142</v>
      </c>
      <c r="C13" s="600">
        <f>C97+C106</f>
        <v>212808</v>
      </c>
      <c r="D13" s="601">
        <f t="shared" si="0"/>
        <v>100.63509327784739</v>
      </c>
      <c r="E13" s="706">
        <f>E97+E106</f>
        <v>135360</v>
      </c>
      <c r="F13" s="601">
        <f t="shared" si="1"/>
        <v>101.78361957469846</v>
      </c>
      <c r="G13" s="600">
        <f>G97+G106</f>
        <v>1231</v>
      </c>
      <c r="H13" s="601">
        <f t="shared" si="2"/>
        <v>97.38924050632912</v>
      </c>
      <c r="I13" s="600">
        <f>I97+I106</f>
        <v>2947</v>
      </c>
      <c r="J13" s="601">
        <f t="shared" si="3"/>
        <v>61.21728292480266</v>
      </c>
      <c r="K13" s="600">
        <f>K97+K106</f>
        <v>67719</v>
      </c>
      <c r="L13" s="601">
        <f t="shared" si="4"/>
        <v>101.41674029922274</v>
      </c>
      <c r="M13" s="600">
        <f>M97+M106</f>
        <v>5551</v>
      </c>
      <c r="N13" s="601">
        <f t="shared" si="5"/>
        <v>98.66690366157128</v>
      </c>
      <c r="O13" s="602">
        <f>O97+O106</f>
        <v>14810</v>
      </c>
      <c r="P13" s="601">
        <f t="shared" si="6"/>
        <v>88.09183916250298</v>
      </c>
      <c r="Q13" s="428"/>
    </row>
    <row r="14" spans="2:17" ht="14.25" customHeight="1">
      <c r="B14" s="409" t="s">
        <v>192</v>
      </c>
      <c r="C14" s="410">
        <f>C115+C124</f>
        <v>203501</v>
      </c>
      <c r="D14" s="411">
        <f t="shared" si="0"/>
        <v>95.62657418894027</v>
      </c>
      <c r="E14" s="429">
        <f>E115+E124</f>
        <v>130569</v>
      </c>
      <c r="F14" s="411">
        <f t="shared" si="1"/>
        <v>96.46054964539007</v>
      </c>
      <c r="G14" s="410">
        <f>G115+G124</f>
        <v>1065</v>
      </c>
      <c r="H14" s="411">
        <f t="shared" si="2"/>
        <v>86.51502843216898</v>
      </c>
      <c r="I14" s="410">
        <f>I115+I124</f>
        <v>3143</v>
      </c>
      <c r="J14" s="411">
        <f t="shared" si="3"/>
        <v>106.65083135391924</v>
      </c>
      <c r="K14" s="410">
        <f>K115+K124</f>
        <v>60329</v>
      </c>
      <c r="L14" s="411">
        <f t="shared" si="4"/>
        <v>89.0872576381813</v>
      </c>
      <c r="M14" s="410">
        <f>M115+M124</f>
        <v>8395</v>
      </c>
      <c r="N14" s="411">
        <f t="shared" si="5"/>
        <v>151.23401188974958</v>
      </c>
      <c r="O14" s="429">
        <f>O115+O124</f>
        <v>14600</v>
      </c>
      <c r="P14" s="411">
        <f t="shared" si="6"/>
        <v>98.58203916272788</v>
      </c>
      <c r="Q14" s="428"/>
    </row>
    <row r="15" spans="2:17" ht="14.25" customHeight="1">
      <c r="B15" s="782" t="s">
        <v>211</v>
      </c>
      <c r="C15" s="783">
        <f>C133+C142</f>
        <v>200958</v>
      </c>
      <c r="D15" s="784">
        <f>C15/C14*100</f>
        <v>98.75037469103346</v>
      </c>
      <c r="E15" s="785">
        <f>E133+E142</f>
        <v>122854</v>
      </c>
      <c r="F15" s="784">
        <f>E15/E14*100</f>
        <v>94.09124677373649</v>
      </c>
      <c r="G15" s="783">
        <f>G133+G142</f>
        <v>1049</v>
      </c>
      <c r="H15" s="784">
        <f>G15/G14*100</f>
        <v>98.49765258215962</v>
      </c>
      <c r="I15" s="783">
        <f>I133+I142</f>
        <v>3219</v>
      </c>
      <c r="J15" s="784">
        <f>I15/I14*100</f>
        <v>102.41807190582246</v>
      </c>
      <c r="K15" s="783">
        <f>K133+K142</f>
        <v>65105</v>
      </c>
      <c r="L15" s="784">
        <f>K15/K14*100</f>
        <v>107.91659069435926</v>
      </c>
      <c r="M15" s="783">
        <f>M133+M142</f>
        <v>8731</v>
      </c>
      <c r="N15" s="784">
        <f>M15/M14*100</f>
        <v>104.0023823704586</v>
      </c>
      <c r="O15" s="785">
        <f>O133+O142</f>
        <v>15631</v>
      </c>
      <c r="P15" s="784">
        <f>O15/O14*100</f>
        <v>107.06164383561645</v>
      </c>
      <c r="Q15" s="428"/>
    </row>
    <row r="16" spans="2:17" ht="2.25" customHeight="1" thickBot="1">
      <c r="B16" s="65"/>
      <c r="C16" s="66"/>
      <c r="D16" s="67"/>
      <c r="E16" s="68"/>
      <c r="F16" s="69"/>
      <c r="G16" s="69"/>
      <c r="H16" s="69"/>
      <c r="I16" s="69"/>
      <c r="J16" s="69"/>
      <c r="K16" s="69"/>
      <c r="L16" s="69"/>
      <c r="M16" s="69"/>
      <c r="N16" s="234"/>
      <c r="O16" s="68"/>
      <c r="P16" s="69"/>
      <c r="Q16" s="1"/>
    </row>
    <row r="17" spans="2:17" s="83" customFormat="1" ht="14.25" customHeight="1">
      <c r="B17" s="70" t="s">
        <v>47</v>
      </c>
      <c r="C17" s="71">
        <v>27107</v>
      </c>
      <c r="D17" s="77">
        <v>100</v>
      </c>
      <c r="E17" s="78">
        <v>17845</v>
      </c>
      <c r="F17" s="79">
        <v>115</v>
      </c>
      <c r="G17" s="73">
        <v>173</v>
      </c>
      <c r="H17" s="80">
        <v>90</v>
      </c>
      <c r="I17" s="71">
        <v>1367</v>
      </c>
      <c r="J17" s="80">
        <v>105</v>
      </c>
      <c r="K17" s="71">
        <v>7239</v>
      </c>
      <c r="L17" s="80">
        <v>82</v>
      </c>
      <c r="M17" s="71">
        <v>483</v>
      </c>
      <c r="N17" s="77">
        <v>32</v>
      </c>
      <c r="O17" s="72">
        <v>1574</v>
      </c>
      <c r="P17" s="80">
        <v>99</v>
      </c>
      <c r="Q17" s="107"/>
    </row>
    <row r="18" spans="2:17" s="83" customFormat="1" ht="14.25" customHeight="1">
      <c r="B18" s="70" t="s">
        <v>24</v>
      </c>
      <c r="C18" s="71">
        <v>29045</v>
      </c>
      <c r="D18" s="77">
        <v>107</v>
      </c>
      <c r="E18" s="81">
        <v>16998</v>
      </c>
      <c r="F18" s="82">
        <v>98</v>
      </c>
      <c r="G18" s="73">
        <v>203</v>
      </c>
      <c r="H18" s="80">
        <v>89</v>
      </c>
      <c r="I18" s="71">
        <v>17</v>
      </c>
      <c r="J18" s="80">
        <v>27</v>
      </c>
      <c r="K18" s="71">
        <v>10680</v>
      </c>
      <c r="L18" s="80">
        <v>120</v>
      </c>
      <c r="M18" s="71">
        <v>1147</v>
      </c>
      <c r="N18" s="77">
        <v>168</v>
      </c>
      <c r="O18" s="72">
        <v>1669</v>
      </c>
      <c r="P18" s="80">
        <v>119</v>
      </c>
      <c r="Q18" s="107"/>
    </row>
    <row r="19" spans="2:17" s="83" customFormat="1" ht="14.25" customHeight="1">
      <c r="B19" s="70" t="s">
        <v>31</v>
      </c>
      <c r="C19" s="71">
        <v>25132</v>
      </c>
      <c r="D19" s="77">
        <v>91</v>
      </c>
      <c r="E19" s="81">
        <v>14492</v>
      </c>
      <c r="F19" s="82">
        <v>99</v>
      </c>
      <c r="G19" s="73">
        <v>182</v>
      </c>
      <c r="H19" s="80">
        <v>81</v>
      </c>
      <c r="I19" s="71">
        <v>1294</v>
      </c>
      <c r="J19" s="74" t="s">
        <v>23</v>
      </c>
      <c r="K19" s="71">
        <v>7737</v>
      </c>
      <c r="L19" s="80">
        <v>72</v>
      </c>
      <c r="M19" s="71">
        <v>1427</v>
      </c>
      <c r="N19" s="77">
        <v>76</v>
      </c>
      <c r="O19" s="72">
        <v>1509</v>
      </c>
      <c r="P19" s="80">
        <v>86</v>
      </c>
      <c r="Q19" s="107"/>
    </row>
    <row r="20" spans="2:17" s="83" customFormat="1" ht="14.25" customHeight="1">
      <c r="B20" s="163" t="s">
        <v>17</v>
      </c>
      <c r="C20" s="275">
        <f>SUM(C17:C19)</f>
        <v>81284</v>
      </c>
      <c r="D20" s="276">
        <v>99</v>
      </c>
      <c r="E20" s="277">
        <f>SUM(E17:E19)</f>
        <v>49335</v>
      </c>
      <c r="F20" s="278">
        <v>104</v>
      </c>
      <c r="G20" s="279">
        <f>SUM(G17:G19)</f>
        <v>558</v>
      </c>
      <c r="H20" s="278">
        <v>86</v>
      </c>
      <c r="I20" s="275">
        <f>SUM(I17:I19)</f>
        <v>2678</v>
      </c>
      <c r="J20" s="278">
        <v>196</v>
      </c>
      <c r="K20" s="275">
        <f>SUM(K17:K19)</f>
        <v>25656</v>
      </c>
      <c r="L20" s="278">
        <v>90</v>
      </c>
      <c r="M20" s="275">
        <f>SUM(M17:M19)</f>
        <v>3057</v>
      </c>
      <c r="N20" s="280">
        <v>76</v>
      </c>
      <c r="O20" s="281">
        <f>SUM(O17:O19)</f>
        <v>4752</v>
      </c>
      <c r="P20" s="278">
        <v>100</v>
      </c>
      <c r="Q20" s="107"/>
    </row>
    <row r="21" spans="2:17" s="83" customFormat="1" ht="17.25" customHeight="1">
      <c r="B21" s="70" t="s">
        <v>34</v>
      </c>
      <c r="C21" s="71">
        <v>25531</v>
      </c>
      <c r="D21" s="77">
        <v>92</v>
      </c>
      <c r="E21" s="81">
        <v>13545</v>
      </c>
      <c r="F21" s="82">
        <v>86</v>
      </c>
      <c r="G21" s="73">
        <v>187</v>
      </c>
      <c r="H21" s="80">
        <v>93</v>
      </c>
      <c r="I21" s="71">
        <v>0</v>
      </c>
      <c r="J21" s="74" t="s">
        <v>23</v>
      </c>
      <c r="K21" s="71">
        <v>11065</v>
      </c>
      <c r="L21" s="80">
        <v>123</v>
      </c>
      <c r="M21" s="71">
        <v>734</v>
      </c>
      <c r="N21" s="77">
        <v>71</v>
      </c>
      <c r="O21" s="72">
        <v>1733</v>
      </c>
      <c r="P21" s="80">
        <v>118</v>
      </c>
      <c r="Q21" s="107"/>
    </row>
    <row r="22" spans="2:17" s="83" customFormat="1" ht="14.25" customHeight="1">
      <c r="B22" s="70" t="s">
        <v>35</v>
      </c>
      <c r="C22" s="71">
        <v>19174</v>
      </c>
      <c r="D22" s="77">
        <v>82</v>
      </c>
      <c r="E22" s="81">
        <v>14922</v>
      </c>
      <c r="F22" s="82">
        <v>86</v>
      </c>
      <c r="G22" s="73">
        <v>170</v>
      </c>
      <c r="H22" s="80">
        <v>90</v>
      </c>
      <c r="I22" s="71">
        <v>0</v>
      </c>
      <c r="J22" s="74" t="s">
        <v>23</v>
      </c>
      <c r="K22" s="71">
        <v>3379</v>
      </c>
      <c r="L22" s="80">
        <v>70</v>
      </c>
      <c r="M22" s="71">
        <v>703</v>
      </c>
      <c r="N22" s="77">
        <v>64</v>
      </c>
      <c r="O22" s="72">
        <v>1217</v>
      </c>
      <c r="P22" s="80">
        <v>79</v>
      </c>
      <c r="Q22" s="107"/>
    </row>
    <row r="23" spans="2:17" s="83" customFormat="1" ht="14.25" customHeight="1">
      <c r="B23" s="70" t="s">
        <v>36</v>
      </c>
      <c r="C23" s="71">
        <v>19801</v>
      </c>
      <c r="D23" s="77">
        <v>81</v>
      </c>
      <c r="E23" s="81">
        <v>10335</v>
      </c>
      <c r="F23" s="82">
        <v>68</v>
      </c>
      <c r="G23" s="73">
        <v>138</v>
      </c>
      <c r="H23" s="80">
        <v>61</v>
      </c>
      <c r="I23" s="71">
        <v>0</v>
      </c>
      <c r="J23" s="74" t="s">
        <v>55</v>
      </c>
      <c r="K23" s="71">
        <v>8248</v>
      </c>
      <c r="L23" s="80">
        <v>105</v>
      </c>
      <c r="M23" s="71">
        <v>1080</v>
      </c>
      <c r="N23" s="77">
        <v>94</v>
      </c>
      <c r="O23" s="72">
        <v>1479</v>
      </c>
      <c r="P23" s="80">
        <v>88</v>
      </c>
      <c r="Q23" s="107"/>
    </row>
    <row r="24" spans="2:17" s="83" customFormat="1" ht="14.25" customHeight="1">
      <c r="B24" s="163" t="s">
        <v>12</v>
      </c>
      <c r="C24" s="275">
        <f>SUM(C21:C23)</f>
        <v>64506</v>
      </c>
      <c r="D24" s="288">
        <v>85</v>
      </c>
      <c r="E24" s="289">
        <f>SUM(E21:E23)</f>
        <v>38802</v>
      </c>
      <c r="F24" s="290">
        <v>80</v>
      </c>
      <c r="G24" s="291">
        <f>SUM(G21:G23)</f>
        <v>495</v>
      </c>
      <c r="H24" s="292">
        <v>80</v>
      </c>
      <c r="I24" s="293">
        <v>0</v>
      </c>
      <c r="J24" s="294" t="s">
        <v>55</v>
      </c>
      <c r="K24" s="293">
        <f>SUM(K21:K23)</f>
        <v>22692</v>
      </c>
      <c r="L24" s="292">
        <v>105</v>
      </c>
      <c r="M24" s="293">
        <f>SUM(M21:M23)</f>
        <v>2517</v>
      </c>
      <c r="N24" s="288">
        <v>77</v>
      </c>
      <c r="O24" s="281">
        <f>SUM(O21:O23)</f>
        <v>4429</v>
      </c>
      <c r="P24" s="292">
        <v>94</v>
      </c>
      <c r="Q24" s="107"/>
    </row>
    <row r="25" spans="2:17" s="83" customFormat="1" ht="17.25" customHeight="1">
      <c r="B25" s="167" t="s">
        <v>49</v>
      </c>
      <c r="C25" s="275">
        <f>C20+C24</f>
        <v>145790</v>
      </c>
      <c r="D25" s="282">
        <v>92</v>
      </c>
      <c r="E25" s="277">
        <f>E20+E24</f>
        <v>88137</v>
      </c>
      <c r="F25" s="283">
        <v>92</v>
      </c>
      <c r="G25" s="284">
        <f>G20+G24</f>
        <v>1053</v>
      </c>
      <c r="H25" s="283">
        <v>83</v>
      </c>
      <c r="I25" s="284">
        <v>2678</v>
      </c>
      <c r="J25" s="285">
        <v>84</v>
      </c>
      <c r="K25" s="284">
        <v>48348</v>
      </c>
      <c r="L25" s="285">
        <v>96</v>
      </c>
      <c r="M25" s="284">
        <v>5574</v>
      </c>
      <c r="N25" s="286">
        <v>76</v>
      </c>
      <c r="O25" s="287">
        <v>9181</v>
      </c>
      <c r="P25" s="285">
        <v>97</v>
      </c>
      <c r="Q25" s="107"/>
    </row>
    <row r="26" spans="2:17" s="83" customFormat="1" ht="14.25" customHeight="1">
      <c r="B26" s="70" t="s">
        <v>37</v>
      </c>
      <c r="C26" s="71">
        <v>24328</v>
      </c>
      <c r="D26" s="77">
        <v>83</v>
      </c>
      <c r="E26" s="81">
        <v>15477</v>
      </c>
      <c r="F26" s="82">
        <v>87</v>
      </c>
      <c r="G26" s="73">
        <v>195</v>
      </c>
      <c r="H26" s="80">
        <v>80</v>
      </c>
      <c r="I26" s="71">
        <v>1521</v>
      </c>
      <c r="J26" s="80">
        <v>110</v>
      </c>
      <c r="K26" s="71">
        <v>5785</v>
      </c>
      <c r="L26" s="80">
        <v>63</v>
      </c>
      <c r="M26" s="71">
        <v>1350</v>
      </c>
      <c r="N26" s="80">
        <v>165</v>
      </c>
      <c r="O26" s="72">
        <v>1512</v>
      </c>
      <c r="P26" s="80">
        <v>102</v>
      </c>
      <c r="Q26" s="107"/>
    </row>
    <row r="27" spans="2:17" s="83" customFormat="1" ht="14.25" customHeight="1">
      <c r="B27" s="70" t="s">
        <v>40</v>
      </c>
      <c r="C27" s="71">
        <v>21509</v>
      </c>
      <c r="D27" s="77">
        <v>78</v>
      </c>
      <c r="E27" s="81">
        <v>11566</v>
      </c>
      <c r="F27" s="82">
        <v>73</v>
      </c>
      <c r="G27" s="73">
        <v>180</v>
      </c>
      <c r="H27" s="80">
        <v>168</v>
      </c>
      <c r="I27" s="71">
        <v>0</v>
      </c>
      <c r="J27" s="74" t="s">
        <v>23</v>
      </c>
      <c r="K27" s="71">
        <v>9205</v>
      </c>
      <c r="L27" s="80">
        <v>86</v>
      </c>
      <c r="M27" s="71">
        <v>558</v>
      </c>
      <c r="N27" s="80">
        <v>60</v>
      </c>
      <c r="O27" s="72">
        <v>1548</v>
      </c>
      <c r="P27" s="80">
        <v>119</v>
      </c>
      <c r="Q27" s="107"/>
    </row>
    <row r="28" spans="2:17" s="83" customFormat="1" ht="14.25" customHeight="1">
      <c r="B28" s="70" t="s">
        <v>54</v>
      </c>
      <c r="C28" s="71">
        <v>26080</v>
      </c>
      <c r="D28" s="77">
        <v>102</v>
      </c>
      <c r="E28" s="81">
        <v>14822</v>
      </c>
      <c r="F28" s="82">
        <v>97</v>
      </c>
      <c r="G28" s="73">
        <v>121</v>
      </c>
      <c r="H28" s="80">
        <v>61</v>
      </c>
      <c r="I28" s="71">
        <v>1046</v>
      </c>
      <c r="J28" s="80">
        <v>87</v>
      </c>
      <c r="K28" s="71">
        <v>8618</v>
      </c>
      <c r="L28" s="80">
        <v>118</v>
      </c>
      <c r="M28" s="71">
        <v>1473</v>
      </c>
      <c r="N28" s="80">
        <v>99</v>
      </c>
      <c r="O28" s="72">
        <v>1440</v>
      </c>
      <c r="P28" s="80">
        <v>106</v>
      </c>
      <c r="Q28" s="107"/>
    </row>
    <row r="29" spans="2:17" s="83" customFormat="1" ht="14.25" customHeight="1">
      <c r="B29" s="163" t="s">
        <v>14</v>
      </c>
      <c r="C29" s="275">
        <f>SUM(C26:C28)</f>
        <v>71917</v>
      </c>
      <c r="D29" s="276">
        <v>87</v>
      </c>
      <c r="E29" s="277">
        <f>SUM(E26:E28)</f>
        <v>41865</v>
      </c>
      <c r="F29" s="278">
        <v>86</v>
      </c>
      <c r="G29" s="279">
        <f>SUM(G26:G28)</f>
        <v>496</v>
      </c>
      <c r="H29" s="278">
        <v>90</v>
      </c>
      <c r="I29" s="275">
        <f>SUM(I26:I28)</f>
        <v>2567</v>
      </c>
      <c r="J29" s="278">
        <v>99</v>
      </c>
      <c r="K29" s="275">
        <f>SUM(K26:K28)</f>
        <v>23608</v>
      </c>
      <c r="L29" s="278">
        <v>87</v>
      </c>
      <c r="M29" s="275">
        <f>SUM(M26:M28)</f>
        <v>3381</v>
      </c>
      <c r="N29" s="278">
        <v>104</v>
      </c>
      <c r="O29" s="281">
        <f>SUM(O26:O28)</f>
        <v>4500</v>
      </c>
      <c r="P29" s="278">
        <v>109</v>
      </c>
      <c r="Q29" s="107"/>
    </row>
    <row r="30" spans="2:17" ht="13.5" customHeight="1">
      <c r="B30" s="70" t="s">
        <v>20</v>
      </c>
      <c r="C30" s="76">
        <v>22307</v>
      </c>
      <c r="D30" s="77">
        <v>92</v>
      </c>
      <c r="E30" s="81">
        <v>13332</v>
      </c>
      <c r="F30" s="82">
        <v>87</v>
      </c>
      <c r="G30" s="73">
        <v>122</v>
      </c>
      <c r="H30" s="80">
        <v>48</v>
      </c>
      <c r="I30" s="71">
        <v>0</v>
      </c>
      <c r="J30" s="74" t="s">
        <v>23</v>
      </c>
      <c r="K30" s="71">
        <v>7414</v>
      </c>
      <c r="L30" s="80">
        <v>95</v>
      </c>
      <c r="M30" s="71">
        <v>1439</v>
      </c>
      <c r="N30" s="80">
        <v>233</v>
      </c>
      <c r="O30" s="72">
        <v>1343</v>
      </c>
      <c r="P30" s="80">
        <v>88</v>
      </c>
      <c r="Q30" s="1"/>
    </row>
    <row r="31" spans="2:17" ht="14.25">
      <c r="B31" s="70" t="s">
        <v>21</v>
      </c>
      <c r="C31" s="71">
        <v>16494</v>
      </c>
      <c r="D31" s="77">
        <v>67</v>
      </c>
      <c r="E31" s="81">
        <v>8445</v>
      </c>
      <c r="F31" s="82">
        <v>60</v>
      </c>
      <c r="G31" s="73">
        <v>157</v>
      </c>
      <c r="H31" s="80">
        <v>94</v>
      </c>
      <c r="I31" s="71">
        <v>0</v>
      </c>
      <c r="J31" s="74" t="s">
        <v>23</v>
      </c>
      <c r="K31" s="71">
        <v>7193</v>
      </c>
      <c r="L31" s="80">
        <v>77</v>
      </c>
      <c r="M31" s="71">
        <v>698</v>
      </c>
      <c r="N31" s="80">
        <v>57</v>
      </c>
      <c r="O31" s="72">
        <v>1560</v>
      </c>
      <c r="P31" s="80">
        <v>103</v>
      </c>
      <c r="Q31" s="179"/>
    </row>
    <row r="32" spans="2:17" ht="14.25">
      <c r="B32" s="70" t="s">
        <v>22</v>
      </c>
      <c r="C32" s="71">
        <v>22388</v>
      </c>
      <c r="D32" s="77">
        <v>92</v>
      </c>
      <c r="E32" s="81">
        <v>14532</v>
      </c>
      <c r="F32" s="82">
        <v>104</v>
      </c>
      <c r="G32" s="73">
        <v>143</v>
      </c>
      <c r="H32" s="80">
        <v>72</v>
      </c>
      <c r="I32" s="71">
        <v>1395</v>
      </c>
      <c r="J32" s="80">
        <v>103</v>
      </c>
      <c r="K32" s="71">
        <v>5278</v>
      </c>
      <c r="L32" s="80">
        <v>75</v>
      </c>
      <c r="M32" s="71">
        <v>1040</v>
      </c>
      <c r="N32" s="80">
        <v>54</v>
      </c>
      <c r="O32" s="72">
        <v>1426</v>
      </c>
      <c r="P32" s="80">
        <v>97</v>
      </c>
      <c r="Q32" s="179"/>
    </row>
    <row r="33" spans="2:17" ht="14.25">
      <c r="B33" s="163" t="s">
        <v>16</v>
      </c>
      <c r="C33" s="275">
        <f>SUM(C30:C32)</f>
        <v>61189</v>
      </c>
      <c r="D33" s="288">
        <v>83</v>
      </c>
      <c r="E33" s="295">
        <f>SUM(E30:E32)</f>
        <v>36309</v>
      </c>
      <c r="F33" s="290">
        <v>84</v>
      </c>
      <c r="G33" s="291">
        <f>SUM(G30:G32)</f>
        <v>422</v>
      </c>
      <c r="H33" s="292">
        <v>68</v>
      </c>
      <c r="I33" s="293">
        <f>SUM(I30:I32)</f>
        <v>1395</v>
      </c>
      <c r="J33" s="292">
        <v>91</v>
      </c>
      <c r="K33" s="293">
        <f>SUM(K30:K32)</f>
        <v>19885</v>
      </c>
      <c r="L33" s="292">
        <v>82</v>
      </c>
      <c r="M33" s="293">
        <f>SUM(M30:M32)</f>
        <v>3177</v>
      </c>
      <c r="N33" s="292">
        <v>84</v>
      </c>
      <c r="O33" s="296">
        <f>SUM(O30:O32)</f>
        <v>4329</v>
      </c>
      <c r="P33" s="292">
        <v>96</v>
      </c>
      <c r="Q33" s="179"/>
    </row>
    <row r="34" spans="2:17" ht="15" thickBot="1">
      <c r="B34" s="297" t="s">
        <v>56</v>
      </c>
      <c r="C34" s="298">
        <f>C29+C33</f>
        <v>133106</v>
      </c>
      <c r="D34" s="299">
        <v>85</v>
      </c>
      <c r="E34" s="300">
        <f>E29+E33</f>
        <v>78174</v>
      </c>
      <c r="F34" s="301">
        <v>85</v>
      </c>
      <c r="G34" s="298">
        <f>G29+G33</f>
        <v>918</v>
      </c>
      <c r="H34" s="302">
        <v>78</v>
      </c>
      <c r="I34" s="298">
        <f>I29+I33</f>
        <v>3962</v>
      </c>
      <c r="J34" s="302">
        <v>96</v>
      </c>
      <c r="K34" s="298">
        <f>K29+K33</f>
        <v>43493</v>
      </c>
      <c r="L34" s="302">
        <v>85</v>
      </c>
      <c r="M34" s="298">
        <f>M29+M33</f>
        <v>6558</v>
      </c>
      <c r="N34" s="299">
        <v>93</v>
      </c>
      <c r="O34" s="303">
        <f>O29+O33</f>
        <v>8829</v>
      </c>
      <c r="P34" s="302">
        <v>102</v>
      </c>
      <c r="Q34" s="1"/>
    </row>
    <row r="35" spans="1:16" ht="14.25">
      <c r="A35" s="83"/>
      <c r="B35" s="70" t="s">
        <v>57</v>
      </c>
      <c r="C35" s="71">
        <v>18499</v>
      </c>
      <c r="D35" s="77">
        <f aca="true" t="shared" si="7" ref="D35:D40">C35/C17*100</f>
        <v>68.24436492418933</v>
      </c>
      <c r="E35" s="81">
        <v>12699</v>
      </c>
      <c r="F35" s="82">
        <f aca="true" t="shared" si="8" ref="F35:F70">E35/E17*100</f>
        <v>71.16279069767441</v>
      </c>
      <c r="G35" s="73">
        <v>87</v>
      </c>
      <c r="H35" s="80">
        <f aca="true" t="shared" si="9" ref="H35:H70">G35/G17*100</f>
        <v>50.28901734104046</v>
      </c>
      <c r="I35" s="71">
        <v>0</v>
      </c>
      <c r="J35" s="74" t="s">
        <v>23</v>
      </c>
      <c r="K35" s="71">
        <v>4188</v>
      </c>
      <c r="L35" s="80">
        <f>K35/K17*100</f>
        <v>57.85329465395773</v>
      </c>
      <c r="M35" s="71">
        <v>1525</v>
      </c>
      <c r="N35" s="77">
        <f>M35/M17*100</f>
        <v>315.73498964803315</v>
      </c>
      <c r="O35" s="72">
        <v>1155</v>
      </c>
      <c r="P35" s="80">
        <f aca="true" t="shared" si="10" ref="P35:P70">O35/O17*100</f>
        <v>73.37992376111816</v>
      </c>
    </row>
    <row r="36" spans="1:16" ht="14.25">
      <c r="A36" s="83"/>
      <c r="B36" s="70" t="s">
        <v>24</v>
      </c>
      <c r="C36" s="71">
        <f>E36+G36+I36+K36+M36</f>
        <v>16170</v>
      </c>
      <c r="D36" s="77">
        <f t="shared" si="7"/>
        <v>55.67223274229644</v>
      </c>
      <c r="E36" s="184">
        <v>11130</v>
      </c>
      <c r="F36" s="82">
        <f t="shared" si="8"/>
        <v>65.47829156371337</v>
      </c>
      <c r="G36" s="73">
        <v>29</v>
      </c>
      <c r="H36" s="80">
        <f t="shared" si="9"/>
        <v>14.285714285714285</v>
      </c>
      <c r="I36" s="71">
        <v>0</v>
      </c>
      <c r="J36" s="74" t="s">
        <v>23</v>
      </c>
      <c r="K36" s="71">
        <v>4900</v>
      </c>
      <c r="L36" s="80">
        <f aca="true" t="shared" si="11" ref="L36:L66">K36/K18*100</f>
        <v>45.88014981273408</v>
      </c>
      <c r="M36" s="71">
        <v>111</v>
      </c>
      <c r="N36" s="77">
        <f aca="true" t="shared" si="12" ref="N36:N66">M36/M18*100</f>
        <v>9.67741935483871</v>
      </c>
      <c r="O36" s="72">
        <v>1018</v>
      </c>
      <c r="P36" s="80">
        <f t="shared" si="10"/>
        <v>60.9946075494308</v>
      </c>
    </row>
    <row r="37" spans="1:16" ht="14.25">
      <c r="A37" s="83"/>
      <c r="B37" s="70" t="s">
        <v>31</v>
      </c>
      <c r="C37" s="71">
        <f>E37+G37+I37+K37+M37</f>
        <v>13904</v>
      </c>
      <c r="D37" s="80">
        <f>C37/C19*100</f>
        <v>55.323889861531114</v>
      </c>
      <c r="E37" s="81">
        <v>8276</v>
      </c>
      <c r="F37" s="82">
        <f t="shared" si="8"/>
        <v>57.10736958321833</v>
      </c>
      <c r="G37" s="73">
        <v>43</v>
      </c>
      <c r="H37" s="80">
        <f t="shared" si="9"/>
        <v>23.626373626373624</v>
      </c>
      <c r="I37" s="71">
        <v>1163</v>
      </c>
      <c r="J37" s="80">
        <f>I37/I19*100</f>
        <v>89.87635239567233</v>
      </c>
      <c r="K37" s="71">
        <v>3854</v>
      </c>
      <c r="L37" s="80">
        <f t="shared" si="11"/>
        <v>49.81258885873077</v>
      </c>
      <c r="M37" s="71">
        <v>568</v>
      </c>
      <c r="N37" s="77">
        <f t="shared" si="12"/>
        <v>39.803784162578836</v>
      </c>
      <c r="O37" s="72">
        <v>1060</v>
      </c>
      <c r="P37" s="80">
        <f t="shared" si="10"/>
        <v>70.24519549370444</v>
      </c>
    </row>
    <row r="38" spans="1:16" ht="14.25">
      <c r="A38" s="83"/>
      <c r="B38" s="210" t="s">
        <v>17</v>
      </c>
      <c r="C38" s="211">
        <f>SUM(C35:C37)</f>
        <v>48573</v>
      </c>
      <c r="D38" s="247">
        <f>C38/C20*100</f>
        <v>59.75714777816052</v>
      </c>
      <c r="E38" s="250">
        <f>SUM(E35:E37)</f>
        <v>32105</v>
      </c>
      <c r="F38" s="251">
        <f t="shared" si="8"/>
        <v>65.07550420593898</v>
      </c>
      <c r="G38" s="211">
        <f>SUM(G35:G37)</f>
        <v>159</v>
      </c>
      <c r="H38" s="252">
        <f t="shared" si="9"/>
        <v>28.49462365591398</v>
      </c>
      <c r="I38" s="211">
        <f>SUM(I35:I37)</f>
        <v>1163</v>
      </c>
      <c r="J38" s="252">
        <f>I38/I20*100</f>
        <v>43.427931292008964</v>
      </c>
      <c r="K38" s="253">
        <f>SUM(K35:K37)</f>
        <v>12942</v>
      </c>
      <c r="L38" s="252">
        <f t="shared" si="11"/>
        <v>50.44434050514499</v>
      </c>
      <c r="M38" s="254">
        <f>SUM(M35:M37)</f>
        <v>2204</v>
      </c>
      <c r="N38" s="255">
        <f t="shared" si="12"/>
        <v>72.09682695453058</v>
      </c>
      <c r="O38" s="256">
        <f>SUM(O35:O37)</f>
        <v>3233</v>
      </c>
      <c r="P38" s="251">
        <f t="shared" si="10"/>
        <v>68.03451178451179</v>
      </c>
    </row>
    <row r="39" spans="2:16" ht="14.25">
      <c r="B39" s="70" t="s">
        <v>34</v>
      </c>
      <c r="C39" s="71">
        <f>E39+G39+I39+K39+M39</f>
        <v>11638</v>
      </c>
      <c r="D39" s="80">
        <f t="shared" si="7"/>
        <v>45.58380008616976</v>
      </c>
      <c r="E39" s="72">
        <v>7479</v>
      </c>
      <c r="F39" s="80">
        <f t="shared" si="8"/>
        <v>55.21594684385383</v>
      </c>
      <c r="G39" s="73">
        <v>98</v>
      </c>
      <c r="H39" s="80">
        <f t="shared" si="9"/>
        <v>52.406417112299465</v>
      </c>
      <c r="I39" s="71">
        <v>0</v>
      </c>
      <c r="J39" s="74" t="s">
        <v>23</v>
      </c>
      <c r="K39" s="71">
        <v>3738</v>
      </c>
      <c r="L39" s="80">
        <f t="shared" si="11"/>
        <v>33.78219611387257</v>
      </c>
      <c r="M39" s="71">
        <v>323</v>
      </c>
      <c r="N39" s="77">
        <f t="shared" si="12"/>
        <v>44.00544959128065</v>
      </c>
      <c r="O39" s="72">
        <v>1208</v>
      </c>
      <c r="P39" s="80">
        <f t="shared" si="10"/>
        <v>69.70571263704558</v>
      </c>
    </row>
    <row r="40" spans="2:16" ht="14.25">
      <c r="B40" s="70" t="s">
        <v>35</v>
      </c>
      <c r="C40" s="71">
        <f>E40+G40+I40+K40+M40</f>
        <v>14107</v>
      </c>
      <c r="D40" s="80">
        <f t="shared" si="7"/>
        <v>73.57358923542296</v>
      </c>
      <c r="E40" s="72">
        <v>10857</v>
      </c>
      <c r="F40" s="80">
        <f t="shared" si="8"/>
        <v>72.75834338560514</v>
      </c>
      <c r="G40" s="73">
        <v>143</v>
      </c>
      <c r="H40" s="80">
        <f t="shared" si="9"/>
        <v>84.11764705882354</v>
      </c>
      <c r="I40" s="71">
        <v>0</v>
      </c>
      <c r="J40" s="74" t="s">
        <v>23</v>
      </c>
      <c r="K40" s="71">
        <v>2900</v>
      </c>
      <c r="L40" s="80">
        <f t="shared" si="11"/>
        <v>85.8242083456644</v>
      </c>
      <c r="M40" s="71">
        <v>207</v>
      </c>
      <c r="N40" s="77">
        <f t="shared" si="12"/>
        <v>29.445234708392604</v>
      </c>
      <c r="O40" s="72">
        <v>910</v>
      </c>
      <c r="P40" s="80">
        <f t="shared" si="10"/>
        <v>74.77403451109285</v>
      </c>
    </row>
    <row r="41" spans="2:16" ht="14.25">
      <c r="B41" s="70" t="s">
        <v>36</v>
      </c>
      <c r="C41" s="71">
        <f>E41+G41+I41+K41+M41</f>
        <v>17282</v>
      </c>
      <c r="D41" s="80">
        <f>C41/C23*100</f>
        <v>87.27842028180395</v>
      </c>
      <c r="E41" s="72">
        <v>10126</v>
      </c>
      <c r="F41" s="80">
        <f>E41/E23*100</f>
        <v>97.97774552491533</v>
      </c>
      <c r="G41" s="73">
        <v>161</v>
      </c>
      <c r="H41" s="80">
        <f t="shared" si="9"/>
        <v>116.66666666666667</v>
      </c>
      <c r="I41" s="71">
        <v>0</v>
      </c>
      <c r="J41" s="74" t="s">
        <v>23</v>
      </c>
      <c r="K41" s="71">
        <v>5915</v>
      </c>
      <c r="L41" s="80">
        <f t="shared" si="11"/>
        <v>71.71435499515034</v>
      </c>
      <c r="M41" s="71">
        <v>1080</v>
      </c>
      <c r="N41" s="77">
        <f t="shared" si="12"/>
        <v>100</v>
      </c>
      <c r="O41" s="72">
        <v>1116</v>
      </c>
      <c r="P41" s="80">
        <f t="shared" si="10"/>
        <v>75.45638945233266</v>
      </c>
    </row>
    <row r="42" spans="2:16" ht="14.25">
      <c r="B42" s="210" t="s">
        <v>12</v>
      </c>
      <c r="C42" s="211">
        <f>SUM(C39:C41)</f>
        <v>43027</v>
      </c>
      <c r="D42" s="247">
        <f>C42/C24*100</f>
        <v>66.70232226459554</v>
      </c>
      <c r="E42" s="250">
        <f>SUM(E39:E41)</f>
        <v>28462</v>
      </c>
      <c r="F42" s="251">
        <f t="shared" si="8"/>
        <v>73.35188907788257</v>
      </c>
      <c r="G42" s="211">
        <f>SUM(G39:G41)</f>
        <v>402</v>
      </c>
      <c r="H42" s="252">
        <f t="shared" si="9"/>
        <v>81.21212121212122</v>
      </c>
      <c r="I42" s="211">
        <f>SUM(I39:I41)</f>
        <v>0</v>
      </c>
      <c r="J42" s="257" t="s">
        <v>23</v>
      </c>
      <c r="K42" s="253">
        <f>SUM(K39:K41)</f>
        <v>12553</v>
      </c>
      <c r="L42" s="252">
        <f t="shared" si="11"/>
        <v>55.31905517362947</v>
      </c>
      <c r="M42" s="254">
        <f>SUM(M39:M41)</f>
        <v>1610</v>
      </c>
      <c r="N42" s="255">
        <f t="shared" si="12"/>
        <v>63.965037743345256</v>
      </c>
      <c r="O42" s="256">
        <f>SUM(O39:O41)</f>
        <v>3234</v>
      </c>
      <c r="P42" s="251">
        <f t="shared" si="10"/>
        <v>73.01874012192368</v>
      </c>
    </row>
    <row r="43" spans="1:17" ht="14.25">
      <c r="A43" s="83"/>
      <c r="B43" s="227" t="s">
        <v>94</v>
      </c>
      <c r="C43" s="211">
        <f>C38+C42</f>
        <v>91600</v>
      </c>
      <c r="D43" s="247">
        <f>C43/C25*100</f>
        <v>62.8300980862885</v>
      </c>
      <c r="E43" s="258">
        <f>E38+E42</f>
        <v>60567</v>
      </c>
      <c r="F43" s="247">
        <f t="shared" si="8"/>
        <v>68.71915313659417</v>
      </c>
      <c r="G43" s="211">
        <f>G38+G42</f>
        <v>561</v>
      </c>
      <c r="H43" s="247">
        <f t="shared" si="9"/>
        <v>53.27635327635327</v>
      </c>
      <c r="I43" s="211">
        <f>I38+I42</f>
        <v>1163</v>
      </c>
      <c r="J43" s="247">
        <f>I43/I25*100</f>
        <v>43.427931292008964</v>
      </c>
      <c r="K43" s="211">
        <f>K38+K42</f>
        <v>25495</v>
      </c>
      <c r="L43" s="247">
        <f t="shared" si="11"/>
        <v>52.73227434433689</v>
      </c>
      <c r="M43" s="211">
        <f>M38+M42</f>
        <v>3814</v>
      </c>
      <c r="N43" s="247">
        <f t="shared" si="12"/>
        <v>68.4248295658414</v>
      </c>
      <c r="O43" s="259">
        <f>O38+O42</f>
        <v>6467</v>
      </c>
      <c r="P43" s="247">
        <f t="shared" si="10"/>
        <v>70.43895000544603</v>
      </c>
      <c r="Q43" s="176"/>
    </row>
    <row r="44" spans="2:16" ht="14.25">
      <c r="B44" s="70" t="s">
        <v>37</v>
      </c>
      <c r="C44" s="71">
        <f>E44+G44+I44+K44+M44</f>
        <v>16418</v>
      </c>
      <c r="D44" s="80">
        <f>C44/C26*100</f>
        <v>67.48602433410062</v>
      </c>
      <c r="E44" s="81">
        <v>10598</v>
      </c>
      <c r="F44" s="80">
        <f t="shared" si="8"/>
        <v>68.475802804161</v>
      </c>
      <c r="G44" s="73">
        <v>99</v>
      </c>
      <c r="H44" s="80">
        <f t="shared" si="9"/>
        <v>50.76923076923077</v>
      </c>
      <c r="I44" s="71">
        <v>0</v>
      </c>
      <c r="J44" s="74" t="s">
        <v>23</v>
      </c>
      <c r="K44" s="71">
        <v>5476</v>
      </c>
      <c r="L44" s="80">
        <f t="shared" si="11"/>
        <v>94.65859982713916</v>
      </c>
      <c r="M44" s="71">
        <v>245</v>
      </c>
      <c r="N44" s="77">
        <f t="shared" si="12"/>
        <v>18.14814814814815</v>
      </c>
      <c r="O44" s="72">
        <v>1252</v>
      </c>
      <c r="P44" s="80">
        <f>O44/O26*100</f>
        <v>82.8042328042328</v>
      </c>
    </row>
    <row r="45" spans="2:16" ht="14.25">
      <c r="B45" s="70" t="s">
        <v>40</v>
      </c>
      <c r="C45" s="71">
        <f>E45+G45+I45+K45+M45</f>
        <v>17229</v>
      </c>
      <c r="D45" s="80">
        <f aca="true" t="shared" si="13" ref="D45:D67">C45/C27*100</f>
        <v>80.10135292203265</v>
      </c>
      <c r="E45" s="81">
        <v>10264</v>
      </c>
      <c r="F45" s="80">
        <f t="shared" si="8"/>
        <v>88.74286702403596</v>
      </c>
      <c r="G45" s="73">
        <v>127</v>
      </c>
      <c r="H45" s="80">
        <f t="shared" si="9"/>
        <v>70.55555555555556</v>
      </c>
      <c r="I45" s="71">
        <v>1454</v>
      </c>
      <c r="J45" s="74" t="s">
        <v>23</v>
      </c>
      <c r="K45" s="71">
        <v>4742</v>
      </c>
      <c r="L45" s="80">
        <f t="shared" si="11"/>
        <v>51.51548071700163</v>
      </c>
      <c r="M45" s="71">
        <v>642</v>
      </c>
      <c r="N45" s="77">
        <f t="shared" si="12"/>
        <v>115.05376344086022</v>
      </c>
      <c r="O45" s="72">
        <v>1120</v>
      </c>
      <c r="P45" s="80">
        <f t="shared" si="10"/>
        <v>72.3514211886305</v>
      </c>
    </row>
    <row r="46" spans="2:16" ht="14.25">
      <c r="B46" s="70" t="s">
        <v>54</v>
      </c>
      <c r="C46" s="71">
        <f>E46+G46+I46+K46+M46</f>
        <v>16640</v>
      </c>
      <c r="D46" s="80">
        <f t="shared" si="13"/>
        <v>63.80368098159509</v>
      </c>
      <c r="E46" s="81">
        <v>11023</v>
      </c>
      <c r="F46" s="80">
        <f t="shared" si="8"/>
        <v>74.3691809472406</v>
      </c>
      <c r="G46" s="73">
        <v>77</v>
      </c>
      <c r="H46" s="80">
        <f t="shared" si="9"/>
        <v>63.63636363636363</v>
      </c>
      <c r="I46" s="71">
        <v>14</v>
      </c>
      <c r="J46" s="80">
        <f>I46/I28*100</f>
        <v>1.338432122370937</v>
      </c>
      <c r="K46" s="71">
        <v>4555</v>
      </c>
      <c r="L46" s="80">
        <f t="shared" si="11"/>
        <v>52.85449060106754</v>
      </c>
      <c r="M46" s="71">
        <v>971</v>
      </c>
      <c r="N46" s="77">
        <f t="shared" si="12"/>
        <v>65.91989137813985</v>
      </c>
      <c r="O46" s="72">
        <v>1404</v>
      </c>
      <c r="P46" s="80">
        <f t="shared" si="10"/>
        <v>97.5</v>
      </c>
    </row>
    <row r="47" spans="2:16" ht="14.25">
      <c r="B47" s="210" t="s">
        <v>14</v>
      </c>
      <c r="C47" s="211">
        <f>SUM(C44:C46)</f>
        <v>50287</v>
      </c>
      <c r="D47" s="247">
        <f t="shared" si="13"/>
        <v>69.92366199924913</v>
      </c>
      <c r="E47" s="250">
        <f>SUM(E44:E46)</f>
        <v>31885</v>
      </c>
      <c r="F47" s="251">
        <f t="shared" si="8"/>
        <v>76.1614713961543</v>
      </c>
      <c r="G47" s="211">
        <f>SUM(G44:G46)</f>
        <v>303</v>
      </c>
      <c r="H47" s="252">
        <f t="shared" si="9"/>
        <v>61.08870967741935</v>
      </c>
      <c r="I47" s="211">
        <f>SUM(I44:I46)</f>
        <v>1468</v>
      </c>
      <c r="J47" s="252">
        <f>I47/I29*100</f>
        <v>57.18737826256331</v>
      </c>
      <c r="K47" s="253">
        <f>SUM(K44:K46)</f>
        <v>14773</v>
      </c>
      <c r="L47" s="252">
        <f t="shared" si="11"/>
        <v>62.57624534056252</v>
      </c>
      <c r="M47" s="254">
        <f>SUM(M44:M46)</f>
        <v>1858</v>
      </c>
      <c r="N47" s="255">
        <f t="shared" si="12"/>
        <v>54.95415557527359</v>
      </c>
      <c r="O47" s="256">
        <f>SUM(O44:O46)</f>
        <v>3776</v>
      </c>
      <c r="P47" s="251">
        <f t="shared" si="10"/>
        <v>83.91111111111111</v>
      </c>
    </row>
    <row r="48" spans="2:16" ht="14.25">
      <c r="B48" s="70" t="s">
        <v>20</v>
      </c>
      <c r="C48" s="71">
        <f>E48+G48+I48+K48+M48</f>
        <v>20948</v>
      </c>
      <c r="D48" s="80">
        <f t="shared" si="13"/>
        <v>93.90774196440579</v>
      </c>
      <c r="E48" s="81">
        <v>12759</v>
      </c>
      <c r="F48" s="80">
        <f t="shared" si="8"/>
        <v>95.70207020702071</v>
      </c>
      <c r="G48" s="73">
        <v>132</v>
      </c>
      <c r="H48" s="80">
        <f t="shared" si="9"/>
        <v>108.19672131147541</v>
      </c>
      <c r="I48" s="71">
        <v>0</v>
      </c>
      <c r="J48" s="74" t="s">
        <v>23</v>
      </c>
      <c r="K48" s="71">
        <v>7551</v>
      </c>
      <c r="L48" s="80">
        <f t="shared" si="11"/>
        <v>101.84785540868626</v>
      </c>
      <c r="M48" s="71">
        <v>506</v>
      </c>
      <c r="N48" s="77">
        <f t="shared" si="12"/>
        <v>35.163307852675466</v>
      </c>
      <c r="O48" s="72">
        <v>1444</v>
      </c>
      <c r="P48" s="80">
        <f t="shared" si="10"/>
        <v>107.5204765450484</v>
      </c>
    </row>
    <row r="49" spans="2:17" ht="14.25">
      <c r="B49" s="70" t="s">
        <v>21</v>
      </c>
      <c r="C49" s="71">
        <f>E49+G49+I49+K49+M49</f>
        <v>17811</v>
      </c>
      <c r="D49" s="80">
        <f>C49/C31*100</f>
        <v>107.98472171698799</v>
      </c>
      <c r="E49" s="81">
        <v>9819</v>
      </c>
      <c r="F49" s="80">
        <f t="shared" si="8"/>
        <v>116.26998223801066</v>
      </c>
      <c r="G49" s="73">
        <v>98</v>
      </c>
      <c r="H49" s="80">
        <f t="shared" si="9"/>
        <v>62.42038216560509</v>
      </c>
      <c r="I49" s="71">
        <v>520</v>
      </c>
      <c r="J49" s="74" t="s">
        <v>23</v>
      </c>
      <c r="K49" s="71">
        <v>6729</v>
      </c>
      <c r="L49" s="80">
        <f t="shared" si="11"/>
        <v>93.54928402613652</v>
      </c>
      <c r="M49" s="71">
        <v>645</v>
      </c>
      <c r="N49" s="77">
        <f t="shared" si="12"/>
        <v>92.40687679083095</v>
      </c>
      <c r="O49" s="72">
        <v>1267</v>
      </c>
      <c r="P49" s="80">
        <f t="shared" si="10"/>
        <v>81.21794871794872</v>
      </c>
      <c r="Q49" s="176"/>
    </row>
    <row r="50" spans="2:17" ht="14.25">
      <c r="B50" s="70" t="s">
        <v>22</v>
      </c>
      <c r="C50" s="71">
        <f>E50+G50+I50+K50+M50</f>
        <v>17284</v>
      </c>
      <c r="D50" s="80">
        <f>C50/C32*100</f>
        <v>77.2020725388601</v>
      </c>
      <c r="E50" s="81">
        <v>10251</v>
      </c>
      <c r="F50" s="80">
        <f t="shared" si="8"/>
        <v>70.54087530966143</v>
      </c>
      <c r="G50" s="73">
        <v>122</v>
      </c>
      <c r="H50" s="80">
        <f t="shared" si="9"/>
        <v>85.3146853146853</v>
      </c>
      <c r="I50" s="71">
        <v>890</v>
      </c>
      <c r="J50" s="80">
        <f>I50/I32*100</f>
        <v>63.799283154121866</v>
      </c>
      <c r="K50" s="71">
        <v>5274</v>
      </c>
      <c r="L50" s="80">
        <f t="shared" si="11"/>
        <v>99.92421371731717</v>
      </c>
      <c r="M50" s="71">
        <v>747</v>
      </c>
      <c r="N50" s="77">
        <f t="shared" si="12"/>
        <v>71.82692307692308</v>
      </c>
      <c r="O50" s="72">
        <v>1251</v>
      </c>
      <c r="P50" s="80">
        <f t="shared" si="10"/>
        <v>87.72791023842917</v>
      </c>
      <c r="Q50" s="176"/>
    </row>
    <row r="51" spans="2:17" ht="14.25">
      <c r="B51" s="210" t="s">
        <v>16</v>
      </c>
      <c r="C51" s="211">
        <f>SUM(C48:C50)</f>
        <v>56043</v>
      </c>
      <c r="D51" s="247">
        <f t="shared" si="13"/>
        <v>91.58999166516858</v>
      </c>
      <c r="E51" s="212">
        <f>SUM(E48:E50)</f>
        <v>32829</v>
      </c>
      <c r="F51" s="247">
        <f t="shared" si="8"/>
        <v>90.41559943815582</v>
      </c>
      <c r="G51" s="213">
        <f>SUM(G48:G50)</f>
        <v>352</v>
      </c>
      <c r="H51" s="247">
        <f t="shared" si="9"/>
        <v>83.41232227488152</v>
      </c>
      <c r="I51" s="214">
        <f>SUM(I48:I50)</f>
        <v>1410</v>
      </c>
      <c r="J51" s="247">
        <f>I51/I33*100</f>
        <v>101.0752688172043</v>
      </c>
      <c r="K51" s="214">
        <f>SUM(K48:K50)</f>
        <v>19554</v>
      </c>
      <c r="L51" s="247">
        <f t="shared" si="11"/>
        <v>98.33542871511189</v>
      </c>
      <c r="M51" s="214">
        <f>SUM(M48:M50)</f>
        <v>1898</v>
      </c>
      <c r="N51" s="247">
        <f t="shared" si="12"/>
        <v>59.741894869373624</v>
      </c>
      <c r="O51" s="215">
        <f>SUM(O48:O50)</f>
        <v>3962</v>
      </c>
      <c r="P51" s="247">
        <f t="shared" si="10"/>
        <v>91.52229152229152</v>
      </c>
      <c r="Q51" s="176"/>
    </row>
    <row r="52" spans="2:17" ht="15" thickBot="1">
      <c r="B52" s="216" t="s">
        <v>107</v>
      </c>
      <c r="C52" s="217">
        <f>C47+C51</f>
        <v>106330</v>
      </c>
      <c r="D52" s="248">
        <f t="shared" si="13"/>
        <v>79.88370171141797</v>
      </c>
      <c r="E52" s="218">
        <f>E47+E51</f>
        <v>64714</v>
      </c>
      <c r="F52" s="248">
        <f t="shared" si="8"/>
        <v>82.78199913014558</v>
      </c>
      <c r="G52" s="217">
        <f>G47+G51</f>
        <v>655</v>
      </c>
      <c r="H52" s="248">
        <f t="shared" si="9"/>
        <v>71.35076252723312</v>
      </c>
      <c r="I52" s="217">
        <f>I47+I51</f>
        <v>2878</v>
      </c>
      <c r="J52" s="248">
        <f>I52/I34*100</f>
        <v>72.64008076728925</v>
      </c>
      <c r="K52" s="217">
        <f>K47+K51</f>
        <v>34327</v>
      </c>
      <c r="L52" s="248">
        <f t="shared" si="11"/>
        <v>78.92534430827949</v>
      </c>
      <c r="M52" s="217">
        <f>M47+M51</f>
        <v>3756</v>
      </c>
      <c r="N52" s="248">
        <f t="shared" si="12"/>
        <v>57.27355901189387</v>
      </c>
      <c r="O52" s="249">
        <f>O47+O51</f>
        <v>7738</v>
      </c>
      <c r="P52" s="248">
        <f t="shared" si="10"/>
        <v>87.64299467663382</v>
      </c>
      <c r="Q52" s="176"/>
    </row>
    <row r="53" spans="2:17" ht="14.25">
      <c r="B53" s="70" t="s">
        <v>109</v>
      </c>
      <c r="C53" s="71">
        <f>E53+G53+I53+K53+M53</f>
        <v>17021</v>
      </c>
      <c r="D53" s="80">
        <f t="shared" si="13"/>
        <v>92.01037893940213</v>
      </c>
      <c r="E53" s="81">
        <v>9518</v>
      </c>
      <c r="F53" s="80">
        <f t="shared" si="8"/>
        <v>74.95078352626192</v>
      </c>
      <c r="G53" s="73">
        <v>80</v>
      </c>
      <c r="H53" s="80">
        <f t="shared" si="9"/>
        <v>91.95402298850574</v>
      </c>
      <c r="I53" s="71">
        <v>0</v>
      </c>
      <c r="J53" s="74" t="s">
        <v>23</v>
      </c>
      <c r="K53" s="71">
        <v>7337</v>
      </c>
      <c r="L53" s="80">
        <f t="shared" si="11"/>
        <v>175.19102196752627</v>
      </c>
      <c r="M53" s="71">
        <v>86</v>
      </c>
      <c r="N53" s="77">
        <f t="shared" si="12"/>
        <v>5.639344262295082</v>
      </c>
      <c r="O53" s="72">
        <v>1442</v>
      </c>
      <c r="P53" s="80">
        <f t="shared" si="10"/>
        <v>124.84848484848486</v>
      </c>
      <c r="Q53" s="209"/>
    </row>
    <row r="54" spans="2:17" ht="14.25">
      <c r="B54" s="70" t="s">
        <v>24</v>
      </c>
      <c r="C54" s="71">
        <f>E54+G54+I54+K54+M54</f>
        <v>17636</v>
      </c>
      <c r="D54" s="80">
        <f t="shared" si="13"/>
        <v>109.06617192331478</v>
      </c>
      <c r="E54" s="81">
        <v>12836</v>
      </c>
      <c r="F54" s="80">
        <f t="shared" si="8"/>
        <v>115.32794249775382</v>
      </c>
      <c r="G54" s="73">
        <v>95</v>
      </c>
      <c r="H54" s="80">
        <f t="shared" si="9"/>
        <v>327.58620689655174</v>
      </c>
      <c r="I54" s="71">
        <v>0</v>
      </c>
      <c r="J54" s="74" t="s">
        <v>23</v>
      </c>
      <c r="K54" s="71">
        <v>3882</v>
      </c>
      <c r="L54" s="80">
        <f t="shared" si="11"/>
        <v>79.22448979591836</v>
      </c>
      <c r="M54" s="71">
        <v>823</v>
      </c>
      <c r="N54" s="77">
        <f t="shared" si="12"/>
        <v>741.4414414414415</v>
      </c>
      <c r="O54" s="72">
        <v>1333</v>
      </c>
      <c r="P54" s="80">
        <f t="shared" si="10"/>
        <v>130.94302554027507</v>
      </c>
      <c r="Q54" s="209"/>
    </row>
    <row r="55" spans="2:17" ht="14.25">
      <c r="B55" s="70" t="s">
        <v>31</v>
      </c>
      <c r="C55" s="71">
        <f>E55+G55+I55+K55+M55</f>
        <v>20730</v>
      </c>
      <c r="D55" s="80">
        <f t="shared" si="13"/>
        <v>149.09378596087458</v>
      </c>
      <c r="E55" s="81">
        <v>10253</v>
      </c>
      <c r="F55" s="82">
        <f t="shared" si="8"/>
        <v>123.88835186080232</v>
      </c>
      <c r="G55" s="73">
        <v>115</v>
      </c>
      <c r="H55" s="80">
        <f t="shared" si="9"/>
        <v>267.4418604651163</v>
      </c>
      <c r="I55" s="71">
        <v>1416</v>
      </c>
      <c r="J55" s="80">
        <f>I55/I37*100</f>
        <v>121.75408426483234</v>
      </c>
      <c r="K55" s="71">
        <v>7931</v>
      </c>
      <c r="L55" s="80">
        <f t="shared" si="11"/>
        <v>205.78619615983396</v>
      </c>
      <c r="M55" s="71">
        <v>1015</v>
      </c>
      <c r="N55" s="77">
        <f t="shared" si="12"/>
        <v>178.69718309859155</v>
      </c>
      <c r="O55" s="72">
        <v>1357</v>
      </c>
      <c r="P55" s="338">
        <f t="shared" si="10"/>
        <v>128.0188679245283</v>
      </c>
      <c r="Q55" s="209"/>
    </row>
    <row r="56" spans="2:17" ht="14.25">
      <c r="B56" s="353" t="s">
        <v>17</v>
      </c>
      <c r="C56" s="354">
        <f>SUM(C53:C55)</f>
        <v>55387</v>
      </c>
      <c r="D56" s="355">
        <f t="shared" si="13"/>
        <v>114.02836967039303</v>
      </c>
      <c r="E56" s="356">
        <f>SUM(E53:E55)</f>
        <v>32607</v>
      </c>
      <c r="F56" s="357">
        <f t="shared" si="8"/>
        <v>101.5636193739293</v>
      </c>
      <c r="G56" s="354">
        <f>SUM(G53:G55)</f>
        <v>290</v>
      </c>
      <c r="H56" s="358">
        <f t="shared" si="9"/>
        <v>182.38993710691824</v>
      </c>
      <c r="I56" s="354">
        <f>SUM(I53:I55)</f>
        <v>1416</v>
      </c>
      <c r="J56" s="358">
        <f>I56/I38*100</f>
        <v>121.75408426483234</v>
      </c>
      <c r="K56" s="360">
        <f>SUM(K53:K55)</f>
        <v>19150</v>
      </c>
      <c r="L56" s="358">
        <f t="shared" si="11"/>
        <v>147.9678565909442</v>
      </c>
      <c r="M56" s="361">
        <f>SUM(M53:M55)</f>
        <v>1924</v>
      </c>
      <c r="N56" s="362">
        <f t="shared" si="12"/>
        <v>87.29582577132487</v>
      </c>
      <c r="O56" s="363">
        <f>SUM(O53:O55)</f>
        <v>4132</v>
      </c>
      <c r="P56" s="367">
        <f t="shared" si="10"/>
        <v>127.80699041138261</v>
      </c>
      <c r="Q56" s="209"/>
    </row>
    <row r="57" spans="2:17" ht="14.25">
      <c r="B57" s="350" t="s">
        <v>34</v>
      </c>
      <c r="C57" s="71">
        <f>E57+G57+I57+K57+M57</f>
        <v>21108</v>
      </c>
      <c r="D57" s="80">
        <f t="shared" si="13"/>
        <v>181.3713696511428</v>
      </c>
      <c r="E57" s="72">
        <v>11158</v>
      </c>
      <c r="F57" s="80">
        <f t="shared" si="8"/>
        <v>149.19106832464232</v>
      </c>
      <c r="G57" s="73">
        <v>146</v>
      </c>
      <c r="H57" s="80">
        <f t="shared" si="9"/>
        <v>148.9795918367347</v>
      </c>
      <c r="I57" s="71">
        <v>17</v>
      </c>
      <c r="J57" s="74" t="s">
        <v>23</v>
      </c>
      <c r="K57" s="71">
        <v>9083</v>
      </c>
      <c r="L57" s="80">
        <f t="shared" si="11"/>
        <v>242.9909042268593</v>
      </c>
      <c r="M57" s="71">
        <v>704</v>
      </c>
      <c r="N57" s="77">
        <f t="shared" si="12"/>
        <v>217.9566563467492</v>
      </c>
      <c r="O57" s="72">
        <v>1424</v>
      </c>
      <c r="P57" s="80">
        <f t="shared" si="10"/>
        <v>117.88079470198676</v>
      </c>
      <c r="Q57" s="209"/>
    </row>
    <row r="58" spans="2:17" ht="14.25">
      <c r="B58" s="70" t="s">
        <v>35</v>
      </c>
      <c r="C58" s="71">
        <f>E58+G58+I58+K58+M58</f>
        <v>15354</v>
      </c>
      <c r="D58" s="352">
        <f t="shared" si="13"/>
        <v>108.83958318565251</v>
      </c>
      <c r="E58" s="72">
        <v>12946</v>
      </c>
      <c r="F58" s="80">
        <f t="shared" si="8"/>
        <v>119.24104264529795</v>
      </c>
      <c r="G58" s="73">
        <v>151</v>
      </c>
      <c r="H58" s="80">
        <f t="shared" si="9"/>
        <v>105.5944055944056</v>
      </c>
      <c r="I58" s="71">
        <v>0</v>
      </c>
      <c r="J58" s="74" t="s">
        <v>23</v>
      </c>
      <c r="K58" s="71">
        <v>2237</v>
      </c>
      <c r="L58" s="80">
        <f t="shared" si="11"/>
        <v>77.13793103448275</v>
      </c>
      <c r="M58" s="71">
        <v>20</v>
      </c>
      <c r="N58" s="352">
        <f t="shared" si="12"/>
        <v>9.66183574879227</v>
      </c>
      <c r="O58" s="72">
        <v>863</v>
      </c>
      <c r="P58" s="80">
        <f t="shared" si="10"/>
        <v>94.83516483516483</v>
      </c>
      <c r="Q58" s="209"/>
    </row>
    <row r="59" spans="2:17" ht="14.25">
      <c r="B59" s="70" t="s">
        <v>36</v>
      </c>
      <c r="C59" s="71">
        <f>E59+G59+I59+K59+M59</f>
        <v>17628</v>
      </c>
      <c r="D59" s="80">
        <f t="shared" si="13"/>
        <v>102.00208309223468</v>
      </c>
      <c r="E59" s="72">
        <v>10673</v>
      </c>
      <c r="F59" s="80">
        <f t="shared" si="8"/>
        <v>105.40193561129765</v>
      </c>
      <c r="G59" s="73">
        <v>68</v>
      </c>
      <c r="H59" s="80">
        <f t="shared" si="9"/>
        <v>42.2360248447205</v>
      </c>
      <c r="I59" s="71">
        <v>0</v>
      </c>
      <c r="J59" s="74" t="s">
        <v>23</v>
      </c>
      <c r="K59" s="71">
        <v>6716</v>
      </c>
      <c r="L59" s="80">
        <f>K59/K41*100</f>
        <v>113.54184277261201</v>
      </c>
      <c r="M59" s="71">
        <v>171</v>
      </c>
      <c r="N59" s="77">
        <f t="shared" si="12"/>
        <v>15.833333333333332</v>
      </c>
      <c r="O59" s="72">
        <v>1559</v>
      </c>
      <c r="P59" s="80">
        <f t="shared" si="10"/>
        <v>139.69534050179212</v>
      </c>
      <c r="Q59" s="209"/>
    </row>
    <row r="60" spans="2:17" ht="14.25">
      <c r="B60" s="353" t="s">
        <v>12</v>
      </c>
      <c r="C60" s="354">
        <f>SUM(C57:C59)</f>
        <v>54090</v>
      </c>
      <c r="D60" s="355">
        <f t="shared" si="13"/>
        <v>125.7117623817603</v>
      </c>
      <c r="E60" s="356">
        <f>SUM(E57:E59)</f>
        <v>34777</v>
      </c>
      <c r="F60" s="357">
        <f t="shared" si="8"/>
        <v>122.18747804089662</v>
      </c>
      <c r="G60" s="354">
        <f>SUM(G57:G59)</f>
        <v>365</v>
      </c>
      <c r="H60" s="358">
        <f t="shared" si="9"/>
        <v>90.79601990049751</v>
      </c>
      <c r="I60" s="354">
        <f>SUM(I57:I59)</f>
        <v>17</v>
      </c>
      <c r="J60" s="359" t="s">
        <v>23</v>
      </c>
      <c r="K60" s="360">
        <f>SUM(K57:K59)</f>
        <v>18036</v>
      </c>
      <c r="L60" s="358">
        <f t="shared" si="11"/>
        <v>143.6788018800287</v>
      </c>
      <c r="M60" s="361">
        <f>SUM(M57:M59)</f>
        <v>895</v>
      </c>
      <c r="N60" s="362">
        <f t="shared" si="12"/>
        <v>55.590062111801245</v>
      </c>
      <c r="O60" s="363">
        <f>SUM(O57:O59)</f>
        <v>3846</v>
      </c>
      <c r="P60" s="357">
        <f t="shared" si="10"/>
        <v>118.92393320964749</v>
      </c>
      <c r="Q60" s="209"/>
    </row>
    <row r="61" spans="2:17" ht="14.25">
      <c r="B61" s="364" t="s">
        <v>113</v>
      </c>
      <c r="C61" s="336">
        <f>C56+C60</f>
        <v>109477</v>
      </c>
      <c r="D61" s="337">
        <f t="shared" si="13"/>
        <v>119.51637554585153</v>
      </c>
      <c r="E61" s="365">
        <f>E56+E60</f>
        <v>67384</v>
      </c>
      <c r="F61" s="337">
        <f t="shared" si="8"/>
        <v>111.25530404345601</v>
      </c>
      <c r="G61" s="336">
        <f>G56+G60</f>
        <v>655</v>
      </c>
      <c r="H61" s="337">
        <f t="shared" si="9"/>
        <v>116.75579322638146</v>
      </c>
      <c r="I61" s="336">
        <f>I56+I60</f>
        <v>1433</v>
      </c>
      <c r="J61" s="337">
        <f>I61/I43*100</f>
        <v>123.2158211521926</v>
      </c>
      <c r="K61" s="336">
        <f>K56+K60</f>
        <v>37186</v>
      </c>
      <c r="L61" s="337">
        <f t="shared" si="11"/>
        <v>145.85605020592274</v>
      </c>
      <c r="M61" s="336">
        <f>M56+M60</f>
        <v>2819</v>
      </c>
      <c r="N61" s="337">
        <f t="shared" si="12"/>
        <v>73.9119035133718</v>
      </c>
      <c r="O61" s="366">
        <f>O56+O60</f>
        <v>7978</v>
      </c>
      <c r="P61" s="337">
        <f t="shared" si="10"/>
        <v>123.36477501159735</v>
      </c>
      <c r="Q61" s="176"/>
    </row>
    <row r="62" spans="2:17" ht="14.25">
      <c r="B62" s="70" t="s">
        <v>37</v>
      </c>
      <c r="C62" s="71">
        <f>E62+G62+I62+K62+M62</f>
        <v>23629</v>
      </c>
      <c r="D62" s="80">
        <f t="shared" si="13"/>
        <v>143.9213058837861</v>
      </c>
      <c r="E62" s="81">
        <v>12826</v>
      </c>
      <c r="F62" s="80">
        <f t="shared" si="8"/>
        <v>121.02283449707491</v>
      </c>
      <c r="G62" s="73">
        <v>71</v>
      </c>
      <c r="H62" s="80">
        <f t="shared" si="9"/>
        <v>71.71717171717171</v>
      </c>
      <c r="I62" s="71">
        <v>0</v>
      </c>
      <c r="J62" s="74" t="s">
        <v>23</v>
      </c>
      <c r="K62" s="71">
        <v>10034</v>
      </c>
      <c r="L62" s="80">
        <f t="shared" si="11"/>
        <v>183.23593864134403</v>
      </c>
      <c r="M62" s="71">
        <v>698</v>
      </c>
      <c r="N62" s="77">
        <f t="shared" si="12"/>
        <v>284.8979591836735</v>
      </c>
      <c r="O62" s="72">
        <v>1842</v>
      </c>
      <c r="P62" s="80">
        <f t="shared" si="10"/>
        <v>147.12460063897763</v>
      </c>
      <c r="Q62" s="209"/>
    </row>
    <row r="63" spans="2:17" ht="14.25">
      <c r="B63" s="70" t="s">
        <v>40</v>
      </c>
      <c r="C63" s="71">
        <f>E63+G63+I63+K63+M63</f>
        <v>17478</v>
      </c>
      <c r="D63" s="80">
        <f t="shared" si="13"/>
        <v>101.44523768065471</v>
      </c>
      <c r="E63" s="81">
        <v>11799</v>
      </c>
      <c r="F63" s="80">
        <f t="shared" si="8"/>
        <v>114.95518316445829</v>
      </c>
      <c r="G63" s="73">
        <v>148</v>
      </c>
      <c r="H63" s="80">
        <f t="shared" si="9"/>
        <v>116.53543307086613</v>
      </c>
      <c r="I63" s="71">
        <v>1905</v>
      </c>
      <c r="J63" s="80">
        <f>I63/I45*100</f>
        <v>131.0178817056396</v>
      </c>
      <c r="K63" s="71">
        <v>3524</v>
      </c>
      <c r="L63" s="80">
        <f t="shared" si="11"/>
        <v>74.31463517503163</v>
      </c>
      <c r="M63" s="71">
        <v>102</v>
      </c>
      <c r="N63" s="77">
        <f t="shared" si="12"/>
        <v>15.887850467289718</v>
      </c>
      <c r="O63" s="72">
        <v>1265</v>
      </c>
      <c r="P63" s="80">
        <f t="shared" si="10"/>
        <v>112.94642857142858</v>
      </c>
      <c r="Q63" s="209"/>
    </row>
    <row r="64" spans="2:17" ht="14.25">
      <c r="B64" s="70" t="s">
        <v>54</v>
      </c>
      <c r="C64" s="71">
        <f>E64+G64+I64+K64+M64</f>
        <v>20099</v>
      </c>
      <c r="D64" s="398">
        <f t="shared" si="13"/>
        <v>120.78725961538461</v>
      </c>
      <c r="E64" s="81">
        <v>14183</v>
      </c>
      <c r="F64" s="80">
        <f t="shared" si="8"/>
        <v>128.66733194230247</v>
      </c>
      <c r="G64" s="73">
        <v>125</v>
      </c>
      <c r="H64" s="80">
        <f t="shared" si="9"/>
        <v>162.33766233766232</v>
      </c>
      <c r="I64" s="71">
        <v>0</v>
      </c>
      <c r="J64" s="74" t="s">
        <v>23</v>
      </c>
      <c r="K64" s="71">
        <v>5602</v>
      </c>
      <c r="L64" s="80">
        <f t="shared" si="11"/>
        <v>122.98572996706916</v>
      </c>
      <c r="M64" s="71">
        <v>189</v>
      </c>
      <c r="N64" s="77">
        <f t="shared" si="12"/>
        <v>19.464469618949536</v>
      </c>
      <c r="O64" s="72">
        <v>1456</v>
      </c>
      <c r="P64" s="80">
        <f t="shared" si="10"/>
        <v>103.7037037037037</v>
      </c>
      <c r="Q64" s="209"/>
    </row>
    <row r="65" spans="2:17" ht="14.25">
      <c r="B65" s="353" t="s">
        <v>14</v>
      </c>
      <c r="C65" s="354">
        <f>SUM(C62:C64)</f>
        <v>61206</v>
      </c>
      <c r="D65" s="355">
        <f t="shared" si="13"/>
        <v>121.71336528327402</v>
      </c>
      <c r="E65" s="356">
        <f>SUM(E62:E64)</f>
        <v>38808</v>
      </c>
      <c r="F65" s="357">
        <f t="shared" si="8"/>
        <v>121.71240395170142</v>
      </c>
      <c r="G65" s="354">
        <f>SUM(G62:G64)</f>
        <v>344</v>
      </c>
      <c r="H65" s="358">
        <f t="shared" si="9"/>
        <v>113.53135313531352</v>
      </c>
      <c r="I65" s="354">
        <f>SUM(I62:I64)</f>
        <v>1905</v>
      </c>
      <c r="J65" s="358">
        <f>I65/I47*100</f>
        <v>129.7683923705722</v>
      </c>
      <c r="K65" s="360">
        <f>SUM(K62:K64)</f>
        <v>19160</v>
      </c>
      <c r="L65" s="358">
        <f t="shared" si="11"/>
        <v>129.69606714952954</v>
      </c>
      <c r="M65" s="361">
        <f>SUM(M62:M64)</f>
        <v>989</v>
      </c>
      <c r="N65" s="362">
        <f t="shared" si="12"/>
        <v>53.22927879440258</v>
      </c>
      <c r="O65" s="363">
        <f>SUM(O62:O64)</f>
        <v>4563</v>
      </c>
      <c r="P65" s="357">
        <f t="shared" si="10"/>
        <v>120.84216101694916</v>
      </c>
      <c r="Q65" s="209"/>
    </row>
    <row r="66" spans="2:17" ht="14.25">
      <c r="B66" s="70" t="s">
        <v>20</v>
      </c>
      <c r="C66" s="71">
        <f>E66+G66+I66+K66+M66</f>
        <v>23861</v>
      </c>
      <c r="D66" s="80">
        <f t="shared" si="13"/>
        <v>113.90586213481</v>
      </c>
      <c r="E66" s="81">
        <v>14937</v>
      </c>
      <c r="F66" s="80">
        <f t="shared" si="8"/>
        <v>117.07030331530683</v>
      </c>
      <c r="G66" s="73">
        <v>123</v>
      </c>
      <c r="H66" s="80">
        <f t="shared" si="9"/>
        <v>93.18181818181817</v>
      </c>
      <c r="I66" s="71">
        <v>0</v>
      </c>
      <c r="J66" s="74" t="s">
        <v>23</v>
      </c>
      <c r="K66" s="71">
        <v>8026</v>
      </c>
      <c r="L66" s="80">
        <f t="shared" si="11"/>
        <v>106.29055754204741</v>
      </c>
      <c r="M66" s="71">
        <v>775</v>
      </c>
      <c r="N66" s="77">
        <f t="shared" si="12"/>
        <v>153.16205533596838</v>
      </c>
      <c r="O66" s="72">
        <v>1570</v>
      </c>
      <c r="P66" s="80">
        <f t="shared" si="10"/>
        <v>108.72576177285318</v>
      </c>
      <c r="Q66" s="209"/>
    </row>
    <row r="67" spans="2:17" ht="14.25">
      <c r="B67" s="70" t="s">
        <v>21</v>
      </c>
      <c r="C67" s="71">
        <f>E67+G67+I67+K67+M67</f>
        <v>18379</v>
      </c>
      <c r="D67" s="80">
        <f t="shared" si="13"/>
        <v>103.18904048060188</v>
      </c>
      <c r="E67" s="81">
        <v>10374</v>
      </c>
      <c r="F67" s="80">
        <f t="shared" si="8"/>
        <v>105.65230675221508</v>
      </c>
      <c r="G67" s="73">
        <v>153</v>
      </c>
      <c r="H67" s="80">
        <f t="shared" si="9"/>
        <v>156.12244897959184</v>
      </c>
      <c r="I67" s="71">
        <v>0</v>
      </c>
      <c r="J67" s="74" t="s">
        <v>23</v>
      </c>
      <c r="K67" s="71">
        <v>7641</v>
      </c>
      <c r="L67" s="80">
        <f aca="true" t="shared" si="14" ref="L67:L76">K67/K49*100</f>
        <v>113.55327686134642</v>
      </c>
      <c r="M67" s="71">
        <v>211</v>
      </c>
      <c r="N67" s="77">
        <f aca="true" t="shared" si="15" ref="N67:N84">M67/M49*100</f>
        <v>32.713178294573645</v>
      </c>
      <c r="O67" s="72">
        <v>1460</v>
      </c>
      <c r="P67" s="80">
        <f t="shared" si="10"/>
        <v>115.23283346487767</v>
      </c>
      <c r="Q67" s="209"/>
    </row>
    <row r="68" spans="2:17" ht="14.25">
      <c r="B68" s="70" t="s">
        <v>22</v>
      </c>
      <c r="C68" s="71">
        <f>E68+G68+I68+K68+M68</f>
        <v>20454</v>
      </c>
      <c r="D68" s="80">
        <f aca="true" t="shared" si="16" ref="D68:D75">C68/C50*100</f>
        <v>118.3406618838232</v>
      </c>
      <c r="E68" s="81">
        <v>12036</v>
      </c>
      <c r="F68" s="80">
        <f t="shared" si="8"/>
        <v>117.41293532338308</v>
      </c>
      <c r="G68" s="73">
        <v>128</v>
      </c>
      <c r="H68" s="80">
        <f t="shared" si="9"/>
        <v>104.91803278688525</v>
      </c>
      <c r="I68" s="71">
        <v>1203</v>
      </c>
      <c r="J68" s="80">
        <f>I68/I50*100</f>
        <v>135.1685393258427</v>
      </c>
      <c r="K68" s="71">
        <v>5600</v>
      </c>
      <c r="L68" s="80">
        <f t="shared" si="14"/>
        <v>106.1812665908229</v>
      </c>
      <c r="M68" s="71">
        <v>1487</v>
      </c>
      <c r="N68" s="77">
        <f t="shared" si="15"/>
        <v>199.06291834002678</v>
      </c>
      <c r="O68" s="72">
        <v>1146</v>
      </c>
      <c r="P68" s="567">
        <f t="shared" si="10"/>
        <v>91.60671462829735</v>
      </c>
      <c r="Q68" s="176"/>
    </row>
    <row r="69" spans="2:17" ht="14.25">
      <c r="B69" s="353" t="s">
        <v>16</v>
      </c>
      <c r="C69" s="354">
        <f>SUM(C66:C68)</f>
        <v>62694</v>
      </c>
      <c r="D69" s="355">
        <f t="shared" si="16"/>
        <v>111.86767303677534</v>
      </c>
      <c r="E69" s="400">
        <f>SUM(E66:E68)</f>
        <v>37347</v>
      </c>
      <c r="F69" s="355">
        <f t="shared" si="8"/>
        <v>113.7622224252947</v>
      </c>
      <c r="G69" s="401">
        <f>SUM(G66:G68)</f>
        <v>404</v>
      </c>
      <c r="H69" s="355">
        <f t="shared" si="9"/>
        <v>114.77272727272727</v>
      </c>
      <c r="I69" s="402">
        <f>SUM(I66:I68)</f>
        <v>1203</v>
      </c>
      <c r="J69" s="355">
        <f>I69/I51*100</f>
        <v>85.31914893617021</v>
      </c>
      <c r="K69" s="402">
        <f>SUM(K66:K68)</f>
        <v>21267</v>
      </c>
      <c r="L69" s="355">
        <f t="shared" si="14"/>
        <v>108.76035593740411</v>
      </c>
      <c r="M69" s="402">
        <f>SUM(M66:M68)</f>
        <v>2473</v>
      </c>
      <c r="N69" s="355">
        <f t="shared" si="15"/>
        <v>130.2950474183351</v>
      </c>
      <c r="O69" s="403">
        <f>SUM(O66:O68)</f>
        <v>4176</v>
      </c>
      <c r="P69" s="355">
        <f t="shared" si="10"/>
        <v>105.40131246845029</v>
      </c>
      <c r="Q69" s="176"/>
    </row>
    <row r="70" spans="2:17" ht="15" thickBot="1">
      <c r="B70" s="404" t="s">
        <v>116</v>
      </c>
      <c r="C70" s="405">
        <f>C65+C69</f>
        <v>123900</v>
      </c>
      <c r="D70" s="406">
        <f t="shared" si="16"/>
        <v>116.52402896642529</v>
      </c>
      <c r="E70" s="407">
        <f>E65+E69</f>
        <v>76155</v>
      </c>
      <c r="F70" s="406">
        <f t="shared" si="8"/>
        <v>117.67932750254968</v>
      </c>
      <c r="G70" s="405">
        <f>G65+G69</f>
        <v>748</v>
      </c>
      <c r="H70" s="406">
        <f t="shared" si="9"/>
        <v>114.19847328244275</v>
      </c>
      <c r="I70" s="405">
        <f>I65+I69</f>
        <v>3108</v>
      </c>
      <c r="J70" s="406">
        <f>I70/I52*100</f>
        <v>107.99166087560805</v>
      </c>
      <c r="K70" s="405">
        <f>K65+K69</f>
        <v>40427</v>
      </c>
      <c r="L70" s="406">
        <f t="shared" si="14"/>
        <v>117.77026830191977</v>
      </c>
      <c r="M70" s="405">
        <f>M65+M69</f>
        <v>3462</v>
      </c>
      <c r="N70" s="406">
        <f t="shared" si="15"/>
        <v>92.17252396166134</v>
      </c>
      <c r="O70" s="408">
        <f>O65+O69</f>
        <v>8739</v>
      </c>
      <c r="P70" s="406">
        <f t="shared" si="10"/>
        <v>112.93615921426725</v>
      </c>
      <c r="Q70" s="176"/>
    </row>
    <row r="71" spans="2:17" ht="15.75" customHeight="1">
      <c r="B71" s="430" t="s">
        <v>119</v>
      </c>
      <c r="C71" s="431">
        <f>E71+G71+I71+K71+M71</f>
        <v>24644</v>
      </c>
      <c r="D71" s="432">
        <f t="shared" si="16"/>
        <v>144.7858527701075</v>
      </c>
      <c r="E71" s="78">
        <v>15000</v>
      </c>
      <c r="F71" s="432">
        <f aca="true" t="shared" si="17" ref="F71:F88">E71/E53*100</f>
        <v>157.5961336415213</v>
      </c>
      <c r="G71" s="433">
        <v>152</v>
      </c>
      <c r="H71" s="432">
        <f aca="true" t="shared" si="18" ref="H71:H88">G71/G53*100</f>
        <v>190</v>
      </c>
      <c r="I71" s="431">
        <v>0</v>
      </c>
      <c r="J71" s="434" t="s">
        <v>23</v>
      </c>
      <c r="K71" s="431">
        <v>8689</v>
      </c>
      <c r="L71" s="432">
        <f t="shared" si="14"/>
        <v>118.42715006133298</v>
      </c>
      <c r="M71" s="431">
        <v>803</v>
      </c>
      <c r="N71" s="435">
        <f t="shared" si="15"/>
        <v>933.7209302325581</v>
      </c>
      <c r="O71" s="436">
        <v>1398</v>
      </c>
      <c r="P71" s="432">
        <f aca="true" t="shared" si="19" ref="P71:P77">O71/O53*100</f>
        <v>96.9486823855756</v>
      </c>
      <c r="Q71" s="209"/>
    </row>
    <row r="72" spans="2:17" ht="15.75" customHeight="1">
      <c r="B72" s="70" t="s">
        <v>24</v>
      </c>
      <c r="C72" s="71">
        <f>E72+G72+I72+K72+M72</f>
        <v>19678</v>
      </c>
      <c r="D72" s="80">
        <f t="shared" si="16"/>
        <v>111.57858924926288</v>
      </c>
      <c r="E72" s="81">
        <v>12311</v>
      </c>
      <c r="F72" s="80">
        <f t="shared" si="17"/>
        <v>95.90994079152384</v>
      </c>
      <c r="G72" s="73">
        <v>133</v>
      </c>
      <c r="H72" s="80">
        <f t="shared" si="18"/>
        <v>140</v>
      </c>
      <c r="I72" s="71">
        <v>1577</v>
      </c>
      <c r="J72" s="74" t="s">
        <v>23</v>
      </c>
      <c r="K72" s="71">
        <v>5656</v>
      </c>
      <c r="L72" s="80">
        <f t="shared" si="14"/>
        <v>145.69809376609996</v>
      </c>
      <c r="M72" s="71">
        <v>1</v>
      </c>
      <c r="N72" s="77">
        <f t="shared" si="15"/>
        <v>0.12150668286755771</v>
      </c>
      <c r="O72" s="72">
        <v>1400</v>
      </c>
      <c r="P72" s="80">
        <f t="shared" si="19"/>
        <v>105.02625656414104</v>
      </c>
      <c r="Q72" s="209"/>
    </row>
    <row r="73" spans="2:17" ht="15.75" customHeight="1">
      <c r="B73" s="70" t="s">
        <v>31</v>
      </c>
      <c r="C73" s="71">
        <f>E73+G73+I73+K73+M73</f>
        <v>14655</v>
      </c>
      <c r="D73" s="80">
        <f t="shared" si="16"/>
        <v>70.6946454413893</v>
      </c>
      <c r="E73" s="81">
        <v>10404</v>
      </c>
      <c r="F73" s="82">
        <f t="shared" si="17"/>
        <v>101.47273968594557</v>
      </c>
      <c r="G73" s="73">
        <v>55</v>
      </c>
      <c r="H73" s="80">
        <f t="shared" si="18"/>
        <v>47.82608695652174</v>
      </c>
      <c r="I73" s="71">
        <v>0</v>
      </c>
      <c r="J73" s="74" t="s">
        <v>23</v>
      </c>
      <c r="K73" s="71">
        <v>4139</v>
      </c>
      <c r="L73" s="80">
        <f t="shared" si="14"/>
        <v>52.18761820703568</v>
      </c>
      <c r="M73" s="71">
        <v>57</v>
      </c>
      <c r="N73" s="77">
        <f t="shared" si="15"/>
        <v>5.615763546798029</v>
      </c>
      <c r="O73" s="72">
        <v>1661</v>
      </c>
      <c r="P73" s="338">
        <f t="shared" si="19"/>
        <v>122.40235814296241</v>
      </c>
      <c r="Q73" s="209"/>
    </row>
    <row r="74" spans="2:17" ht="15.75" customHeight="1">
      <c r="B74" s="443" t="s">
        <v>17</v>
      </c>
      <c r="C74" s="444">
        <f>SUM(C71:C73)</f>
        <v>58977</v>
      </c>
      <c r="D74" s="445">
        <f t="shared" si="16"/>
        <v>106.48166537274089</v>
      </c>
      <c r="E74" s="446">
        <f>SUM(E71:E73)</f>
        <v>37715</v>
      </c>
      <c r="F74" s="447">
        <f t="shared" si="17"/>
        <v>115.66534793142577</v>
      </c>
      <c r="G74" s="444">
        <f>SUM(G71:G73)</f>
        <v>340</v>
      </c>
      <c r="H74" s="448">
        <f t="shared" si="18"/>
        <v>117.24137931034481</v>
      </c>
      <c r="I74" s="444">
        <f>SUM(I71:I73)</f>
        <v>1577</v>
      </c>
      <c r="J74" s="448">
        <f>I74/I56*100</f>
        <v>111.37005649717516</v>
      </c>
      <c r="K74" s="450">
        <f>SUM(K71:K73)</f>
        <v>18484</v>
      </c>
      <c r="L74" s="448">
        <f t="shared" si="14"/>
        <v>96.52219321148824</v>
      </c>
      <c r="M74" s="451">
        <f>SUM(M71:M73)</f>
        <v>861</v>
      </c>
      <c r="N74" s="452">
        <f t="shared" si="15"/>
        <v>44.75051975051975</v>
      </c>
      <c r="O74" s="453">
        <f>SUM(O71:O73)</f>
        <v>4459</v>
      </c>
      <c r="P74" s="454">
        <f t="shared" si="19"/>
        <v>107.91384317521782</v>
      </c>
      <c r="Q74" s="209"/>
    </row>
    <row r="75" spans="2:17" ht="15.75" customHeight="1">
      <c r="B75" s="350" t="s">
        <v>34</v>
      </c>
      <c r="C75" s="71">
        <f>E75+G75+I75+K75+M75</f>
        <v>16193</v>
      </c>
      <c r="D75" s="80">
        <f t="shared" si="16"/>
        <v>76.7149895774114</v>
      </c>
      <c r="E75" s="72">
        <v>10835</v>
      </c>
      <c r="F75" s="80">
        <f t="shared" si="17"/>
        <v>97.10521598852841</v>
      </c>
      <c r="G75" s="73">
        <v>155</v>
      </c>
      <c r="H75" s="80">
        <f t="shared" si="18"/>
        <v>106.16438356164383</v>
      </c>
      <c r="I75" s="71">
        <v>0</v>
      </c>
      <c r="J75" s="74" t="s">
        <v>23</v>
      </c>
      <c r="K75" s="71">
        <v>4154</v>
      </c>
      <c r="L75" s="80">
        <f t="shared" si="14"/>
        <v>45.73378839590443</v>
      </c>
      <c r="M75" s="71">
        <v>1049</v>
      </c>
      <c r="N75" s="77">
        <f t="shared" si="15"/>
        <v>149.0056818181818</v>
      </c>
      <c r="O75" s="72">
        <v>1490</v>
      </c>
      <c r="P75" s="80">
        <f t="shared" si="19"/>
        <v>104.63483146067416</v>
      </c>
      <c r="Q75" s="209"/>
    </row>
    <row r="76" spans="2:17" ht="15.75" customHeight="1">
      <c r="B76" s="70" t="s">
        <v>35</v>
      </c>
      <c r="C76" s="71">
        <f>E76+G76+I76+K76+M76</f>
        <v>15699</v>
      </c>
      <c r="D76" s="352">
        <f aca="true" t="shared" si="20" ref="D76:D88">C76/C58*100</f>
        <v>102.24697147323174</v>
      </c>
      <c r="E76" s="72">
        <v>10787</v>
      </c>
      <c r="F76" s="80">
        <f t="shared" si="17"/>
        <v>83.32303414181986</v>
      </c>
      <c r="G76" s="73">
        <v>131</v>
      </c>
      <c r="H76" s="80">
        <f t="shared" si="18"/>
        <v>86.75496688741721</v>
      </c>
      <c r="I76" s="71">
        <v>0</v>
      </c>
      <c r="J76" s="74" t="s">
        <v>23</v>
      </c>
      <c r="K76" s="71">
        <v>4716</v>
      </c>
      <c r="L76" s="80">
        <f t="shared" si="14"/>
        <v>210.81805990165398</v>
      </c>
      <c r="M76" s="71">
        <v>65</v>
      </c>
      <c r="N76" s="352">
        <f t="shared" si="15"/>
        <v>325</v>
      </c>
      <c r="O76" s="72">
        <v>865</v>
      </c>
      <c r="P76" s="80">
        <f t="shared" si="19"/>
        <v>100.23174971031285</v>
      </c>
      <c r="Q76" s="209"/>
    </row>
    <row r="77" spans="2:17" ht="15.75" customHeight="1">
      <c r="B77" s="70" t="s">
        <v>36</v>
      </c>
      <c r="C77" s="71">
        <f>E77+G77+I77+K77+M77</f>
        <v>20168</v>
      </c>
      <c r="D77" s="80">
        <f t="shared" si="20"/>
        <v>114.40889493986839</v>
      </c>
      <c r="E77" s="72">
        <v>13925</v>
      </c>
      <c r="F77" s="80">
        <f t="shared" si="17"/>
        <v>130.4694087885318</v>
      </c>
      <c r="G77" s="73">
        <v>64</v>
      </c>
      <c r="H77" s="80">
        <f t="shared" si="18"/>
        <v>94.11764705882352</v>
      </c>
      <c r="I77" s="71">
        <v>0</v>
      </c>
      <c r="J77" s="74" t="s">
        <v>23</v>
      </c>
      <c r="K77" s="71">
        <v>6166</v>
      </c>
      <c r="L77" s="80">
        <f aca="true" t="shared" si="21" ref="L77:L91">K77/K59*100</f>
        <v>91.81060154854079</v>
      </c>
      <c r="M77" s="71">
        <v>13</v>
      </c>
      <c r="N77" s="77">
        <f t="shared" si="15"/>
        <v>7.602339181286549</v>
      </c>
      <c r="O77" s="72">
        <v>1668</v>
      </c>
      <c r="P77" s="80">
        <f t="shared" si="19"/>
        <v>106.99166132135984</v>
      </c>
      <c r="Q77" s="209"/>
    </row>
    <row r="78" spans="2:17" ht="15.75" customHeight="1">
      <c r="B78" s="443" t="s">
        <v>12</v>
      </c>
      <c r="C78" s="444">
        <f>SUM(C75:C77)</f>
        <v>52060</v>
      </c>
      <c r="D78" s="445">
        <f t="shared" si="20"/>
        <v>96.2469957478277</v>
      </c>
      <c r="E78" s="446">
        <f>SUM(E75:E77)</f>
        <v>35547</v>
      </c>
      <c r="F78" s="447">
        <f t="shared" si="17"/>
        <v>102.21410702475775</v>
      </c>
      <c r="G78" s="444">
        <f>SUM(G75:G77)</f>
        <v>350</v>
      </c>
      <c r="H78" s="448">
        <f t="shared" si="18"/>
        <v>95.8904109589041</v>
      </c>
      <c r="I78" s="444">
        <f>SUM(I75:I77)</f>
        <v>0</v>
      </c>
      <c r="J78" s="449" t="s">
        <v>23</v>
      </c>
      <c r="K78" s="450">
        <f>SUM(K75:K77)</f>
        <v>15036</v>
      </c>
      <c r="L78" s="448">
        <f t="shared" si="21"/>
        <v>83.36660013306721</v>
      </c>
      <c r="M78" s="451">
        <f>SUM(M75:M77)</f>
        <v>1127</v>
      </c>
      <c r="N78" s="452">
        <f t="shared" si="15"/>
        <v>125.9217877094972</v>
      </c>
      <c r="O78" s="453">
        <f>SUM(O75:O77)</f>
        <v>4023</v>
      </c>
      <c r="P78" s="447">
        <f aca="true" t="shared" si="22" ref="P78:P91">O78/O60*100</f>
        <v>104.6021840873635</v>
      </c>
      <c r="Q78" s="209"/>
    </row>
    <row r="79" spans="2:17" ht="15.75" customHeight="1">
      <c r="B79" s="461" t="s">
        <v>124</v>
      </c>
      <c r="C79" s="439">
        <f>C74+C78</f>
        <v>111037</v>
      </c>
      <c r="D79" s="440">
        <f t="shared" si="20"/>
        <v>101.42495684024955</v>
      </c>
      <c r="E79" s="464">
        <f>E74+E78</f>
        <v>73262</v>
      </c>
      <c r="F79" s="440">
        <f t="shared" si="17"/>
        <v>108.72313902410067</v>
      </c>
      <c r="G79" s="439">
        <f>G74+G78</f>
        <v>690</v>
      </c>
      <c r="H79" s="440">
        <f t="shared" si="18"/>
        <v>105.34351145038168</v>
      </c>
      <c r="I79" s="439">
        <f>I74+I78</f>
        <v>1577</v>
      </c>
      <c r="J79" s="440">
        <f>I79/I61*100</f>
        <v>110.04884856943475</v>
      </c>
      <c r="K79" s="439">
        <f>K74+K78</f>
        <v>33520</v>
      </c>
      <c r="L79" s="440">
        <f t="shared" si="21"/>
        <v>90.1414510837412</v>
      </c>
      <c r="M79" s="439">
        <f>M74+M78</f>
        <v>1988</v>
      </c>
      <c r="N79" s="440">
        <f t="shared" si="15"/>
        <v>70.52146151117418</v>
      </c>
      <c r="O79" s="465">
        <f>O74+O78</f>
        <v>8482</v>
      </c>
      <c r="P79" s="440">
        <f t="shared" si="22"/>
        <v>106.3173727751316</v>
      </c>
      <c r="Q79" s="176"/>
    </row>
    <row r="80" spans="2:17" ht="15.75" customHeight="1">
      <c r="B80" s="70" t="s">
        <v>37</v>
      </c>
      <c r="C80" s="71">
        <f>E80+G80+I80+K80+M80</f>
        <v>19017</v>
      </c>
      <c r="D80" s="80">
        <f t="shared" si="20"/>
        <v>80.48161157899192</v>
      </c>
      <c r="E80" s="81">
        <v>9096</v>
      </c>
      <c r="F80" s="80">
        <f t="shared" si="17"/>
        <v>70.91844690472477</v>
      </c>
      <c r="G80" s="73">
        <v>98</v>
      </c>
      <c r="H80" s="80">
        <f t="shared" si="18"/>
        <v>138.0281690140845</v>
      </c>
      <c r="I80" s="71">
        <v>1635</v>
      </c>
      <c r="J80" s="74" t="s">
        <v>23</v>
      </c>
      <c r="K80" s="71">
        <v>7270</v>
      </c>
      <c r="L80" s="80">
        <f t="shared" si="21"/>
        <v>72.45365756428144</v>
      </c>
      <c r="M80" s="71">
        <v>918</v>
      </c>
      <c r="N80" s="77">
        <f t="shared" si="15"/>
        <v>131.5186246418338</v>
      </c>
      <c r="O80" s="72">
        <v>1555</v>
      </c>
      <c r="P80" s="80">
        <f t="shared" si="22"/>
        <v>84.41910966340934</v>
      </c>
      <c r="Q80" s="209"/>
    </row>
    <row r="81" spans="2:17" ht="15.75" customHeight="1">
      <c r="B81" s="70" t="s">
        <v>40</v>
      </c>
      <c r="C81" s="71">
        <f>E81+G81+I81+K81+M81</f>
        <v>14781</v>
      </c>
      <c r="D81" s="80">
        <f t="shared" si="20"/>
        <v>84.56917267421902</v>
      </c>
      <c r="E81" s="81">
        <v>9519</v>
      </c>
      <c r="F81" s="80">
        <f t="shared" si="17"/>
        <v>80.67632850241546</v>
      </c>
      <c r="G81" s="73">
        <v>90</v>
      </c>
      <c r="H81" s="80">
        <f t="shared" si="18"/>
        <v>60.810810810810814</v>
      </c>
      <c r="I81" s="71">
        <v>0</v>
      </c>
      <c r="J81" s="74" t="s">
        <v>23</v>
      </c>
      <c r="K81" s="71">
        <v>4587</v>
      </c>
      <c r="L81" s="80">
        <f t="shared" si="21"/>
        <v>130.16458569807037</v>
      </c>
      <c r="M81" s="71">
        <v>585</v>
      </c>
      <c r="N81" s="77">
        <f t="shared" si="15"/>
        <v>573.5294117647059</v>
      </c>
      <c r="O81" s="72">
        <v>1306</v>
      </c>
      <c r="P81" s="80">
        <f t="shared" si="22"/>
        <v>103.2411067193676</v>
      </c>
      <c r="Q81" s="209"/>
    </row>
    <row r="82" spans="2:17" ht="15.75" customHeight="1">
      <c r="B82" s="70" t="s">
        <v>54</v>
      </c>
      <c r="C82" s="71">
        <f>E82+G82+I82+K82+M82</f>
        <v>13282</v>
      </c>
      <c r="D82" s="398">
        <f t="shared" si="20"/>
        <v>66.08288969600477</v>
      </c>
      <c r="E82" s="81">
        <v>8243</v>
      </c>
      <c r="F82" s="80">
        <f t="shared" si="17"/>
        <v>58.11887470915885</v>
      </c>
      <c r="G82" s="73">
        <v>64</v>
      </c>
      <c r="H82" s="80">
        <f t="shared" si="18"/>
        <v>51.2</v>
      </c>
      <c r="I82" s="71">
        <v>0</v>
      </c>
      <c r="J82" s="74" t="s">
        <v>23</v>
      </c>
      <c r="K82" s="71">
        <v>4919</v>
      </c>
      <c r="L82" s="80">
        <f t="shared" si="21"/>
        <v>87.80792574080685</v>
      </c>
      <c r="M82" s="71">
        <v>56</v>
      </c>
      <c r="N82" s="77">
        <f t="shared" si="15"/>
        <v>29.629629629629626</v>
      </c>
      <c r="O82" s="72">
        <v>1267</v>
      </c>
      <c r="P82" s="80">
        <f t="shared" si="22"/>
        <v>87.01923076923077</v>
      </c>
      <c r="Q82" s="209"/>
    </row>
    <row r="83" spans="2:17" ht="15.75" customHeight="1">
      <c r="B83" s="443" t="s">
        <v>14</v>
      </c>
      <c r="C83" s="444">
        <f>SUM(C80:C82)</f>
        <v>47080</v>
      </c>
      <c r="D83" s="445">
        <f t="shared" si="20"/>
        <v>76.92056334346306</v>
      </c>
      <c r="E83" s="446">
        <f>SUM(E80:E82)</f>
        <v>26858</v>
      </c>
      <c r="F83" s="447">
        <f t="shared" si="17"/>
        <v>69.20737992166563</v>
      </c>
      <c r="G83" s="444">
        <f>SUM(G80:G82)</f>
        <v>252</v>
      </c>
      <c r="H83" s="448">
        <f t="shared" si="18"/>
        <v>73.25581395348837</v>
      </c>
      <c r="I83" s="444">
        <f>SUM(I80:I82)</f>
        <v>1635</v>
      </c>
      <c r="J83" s="448">
        <f>I83/I65*100</f>
        <v>85.8267716535433</v>
      </c>
      <c r="K83" s="450">
        <f>SUM(K80:K82)</f>
        <v>16776</v>
      </c>
      <c r="L83" s="448">
        <f t="shared" si="21"/>
        <v>87.55741127348642</v>
      </c>
      <c r="M83" s="451">
        <f>SUM(M80:M82)</f>
        <v>1559</v>
      </c>
      <c r="N83" s="452">
        <f t="shared" si="15"/>
        <v>157.63397371081902</v>
      </c>
      <c r="O83" s="453">
        <f>SUM(O80:O82)</f>
        <v>4128</v>
      </c>
      <c r="P83" s="447">
        <f t="shared" si="22"/>
        <v>90.46679815910585</v>
      </c>
      <c r="Q83" s="209"/>
    </row>
    <row r="84" spans="2:17" ht="15.75" customHeight="1">
      <c r="B84" s="70" t="s">
        <v>20</v>
      </c>
      <c r="C84" s="71">
        <f>E84+G84+I84+K84+M84</f>
        <v>18839</v>
      </c>
      <c r="D84" s="80">
        <f t="shared" si="20"/>
        <v>78.9531033904698</v>
      </c>
      <c r="E84" s="81">
        <v>11900</v>
      </c>
      <c r="F84" s="80">
        <f t="shared" si="17"/>
        <v>79.66793867577158</v>
      </c>
      <c r="G84" s="73">
        <v>100</v>
      </c>
      <c r="H84" s="80">
        <f t="shared" si="18"/>
        <v>81.30081300813008</v>
      </c>
      <c r="I84" s="71">
        <v>0</v>
      </c>
      <c r="J84" s="74" t="s">
        <v>23</v>
      </c>
      <c r="K84" s="71">
        <v>6018</v>
      </c>
      <c r="L84" s="80">
        <f t="shared" si="21"/>
        <v>74.9813107400947</v>
      </c>
      <c r="M84" s="71">
        <v>821</v>
      </c>
      <c r="N84" s="77">
        <f t="shared" si="15"/>
        <v>105.93548387096774</v>
      </c>
      <c r="O84" s="72">
        <v>1595</v>
      </c>
      <c r="P84" s="80">
        <f t="shared" si="22"/>
        <v>101.5923566878981</v>
      </c>
      <c r="Q84" s="209"/>
    </row>
    <row r="85" spans="2:17" ht="15.75" customHeight="1">
      <c r="B85" s="70" t="s">
        <v>21</v>
      </c>
      <c r="C85" s="71">
        <f>E85+G85+I85+K85+M85</f>
        <v>19482</v>
      </c>
      <c r="D85" s="80">
        <f t="shared" si="20"/>
        <v>106.00141465803364</v>
      </c>
      <c r="E85" s="81">
        <v>11086</v>
      </c>
      <c r="F85" s="80">
        <f t="shared" si="17"/>
        <v>106.86331212647002</v>
      </c>
      <c r="G85" s="73">
        <v>136</v>
      </c>
      <c r="H85" s="80">
        <f t="shared" si="18"/>
        <v>88.88888888888889</v>
      </c>
      <c r="I85" s="71">
        <v>1590</v>
      </c>
      <c r="J85" s="74" t="s">
        <v>23</v>
      </c>
      <c r="K85" s="71">
        <v>6175</v>
      </c>
      <c r="L85" s="80">
        <f t="shared" si="21"/>
        <v>80.81402957728046</v>
      </c>
      <c r="M85" s="71">
        <v>495</v>
      </c>
      <c r="N85" s="77">
        <f aca="true" t="shared" si="23" ref="N85:N91">M85/M67*100</f>
        <v>234.5971563981043</v>
      </c>
      <c r="O85" s="72">
        <v>1594</v>
      </c>
      <c r="P85" s="80">
        <f t="shared" si="22"/>
        <v>109.17808219178082</v>
      </c>
      <c r="Q85" s="209"/>
    </row>
    <row r="86" spans="2:17" ht="15.75" customHeight="1">
      <c r="B86" s="70" t="s">
        <v>22</v>
      </c>
      <c r="C86" s="71">
        <f>E86+G86+I86+K86+M86</f>
        <v>15027</v>
      </c>
      <c r="D86" s="80">
        <f t="shared" si="20"/>
        <v>73.46729246113229</v>
      </c>
      <c r="E86" s="81">
        <v>9882</v>
      </c>
      <c r="F86" s="80">
        <f t="shared" si="17"/>
        <v>82.1036889332004</v>
      </c>
      <c r="G86" s="73">
        <v>86</v>
      </c>
      <c r="H86" s="80">
        <f t="shared" si="18"/>
        <v>67.1875</v>
      </c>
      <c r="I86" s="71">
        <v>12</v>
      </c>
      <c r="J86" s="80">
        <f>I86/I68*100</f>
        <v>0.997506234413965</v>
      </c>
      <c r="K86" s="71">
        <v>4284</v>
      </c>
      <c r="L86" s="80">
        <f t="shared" si="21"/>
        <v>76.5</v>
      </c>
      <c r="M86" s="71">
        <v>763</v>
      </c>
      <c r="N86" s="77">
        <f t="shared" si="23"/>
        <v>51.31136516476127</v>
      </c>
      <c r="O86" s="72">
        <v>1013</v>
      </c>
      <c r="P86" s="567">
        <f t="shared" si="22"/>
        <v>88.39441535776615</v>
      </c>
      <c r="Q86" s="176"/>
    </row>
    <row r="87" spans="2:17" ht="15.75" customHeight="1">
      <c r="B87" s="443" t="s">
        <v>16</v>
      </c>
      <c r="C87" s="444">
        <f>SUM(C84:C86)</f>
        <v>53348</v>
      </c>
      <c r="D87" s="445">
        <f t="shared" si="20"/>
        <v>85.092672345041</v>
      </c>
      <c r="E87" s="492">
        <f>SUM(E84:E86)</f>
        <v>32868</v>
      </c>
      <c r="F87" s="445">
        <f t="shared" si="17"/>
        <v>88.00706884087074</v>
      </c>
      <c r="G87" s="493">
        <f>SUM(G84:G86)</f>
        <v>322</v>
      </c>
      <c r="H87" s="445">
        <f t="shared" si="18"/>
        <v>79.70297029702971</v>
      </c>
      <c r="I87" s="494">
        <f>SUM(I84:I86)</f>
        <v>1602</v>
      </c>
      <c r="J87" s="445">
        <f>I87/I69*100</f>
        <v>133.16708229426436</v>
      </c>
      <c r="K87" s="494">
        <f>SUM(K84:K86)</f>
        <v>16477</v>
      </c>
      <c r="L87" s="445">
        <f t="shared" si="21"/>
        <v>77.47684205576715</v>
      </c>
      <c r="M87" s="494">
        <f>SUM(M84:M86)</f>
        <v>2079</v>
      </c>
      <c r="N87" s="445">
        <f t="shared" si="23"/>
        <v>84.06793368378487</v>
      </c>
      <c r="O87" s="495">
        <f>SUM(O84:O86)</f>
        <v>4202</v>
      </c>
      <c r="P87" s="445">
        <f t="shared" si="22"/>
        <v>100.62260536398469</v>
      </c>
      <c r="Q87" s="176"/>
    </row>
    <row r="88" spans="2:17" ht="15.75" customHeight="1" thickBot="1">
      <c r="B88" s="508" t="s">
        <v>126</v>
      </c>
      <c r="C88" s="509">
        <f>C83+C87</f>
        <v>100428</v>
      </c>
      <c r="D88" s="440">
        <f t="shared" si="20"/>
        <v>81.05569007263924</v>
      </c>
      <c r="E88" s="510">
        <f>E83+E87</f>
        <v>59726</v>
      </c>
      <c r="F88" s="440">
        <f t="shared" si="17"/>
        <v>78.42689252183048</v>
      </c>
      <c r="G88" s="509">
        <f>G83+G87</f>
        <v>574</v>
      </c>
      <c r="H88" s="440">
        <f t="shared" si="18"/>
        <v>76.7379679144385</v>
      </c>
      <c r="I88" s="509">
        <f>I83+I87</f>
        <v>3237</v>
      </c>
      <c r="J88" s="440">
        <f>I88/I70*100</f>
        <v>104.15057915057915</v>
      </c>
      <c r="K88" s="509">
        <f>K83+K87</f>
        <v>33253</v>
      </c>
      <c r="L88" s="440">
        <f t="shared" si="21"/>
        <v>82.25443391792614</v>
      </c>
      <c r="M88" s="509">
        <f>M83+M87</f>
        <v>3638</v>
      </c>
      <c r="N88" s="440">
        <f t="shared" si="23"/>
        <v>105.0837666088966</v>
      </c>
      <c r="O88" s="511">
        <f>O83+O87</f>
        <v>8330</v>
      </c>
      <c r="P88" s="512">
        <f t="shared" si="22"/>
        <v>95.31983064423846</v>
      </c>
      <c r="Q88" s="176"/>
    </row>
    <row r="89" spans="2:17" ht="15.75" customHeight="1">
      <c r="B89" s="430" t="s">
        <v>129</v>
      </c>
      <c r="C89" s="431">
        <f>E89+G89+I89+K89+M89</f>
        <v>18859</v>
      </c>
      <c r="D89" s="432">
        <f>C89/C71*100</f>
        <v>76.52572634312612</v>
      </c>
      <c r="E89" s="78">
        <v>13724</v>
      </c>
      <c r="F89" s="432">
        <f aca="true" t="shared" si="24" ref="F89:F95">E89/E71*100</f>
        <v>91.49333333333334</v>
      </c>
      <c r="G89" s="433">
        <v>72</v>
      </c>
      <c r="H89" s="432">
        <f aca="true" t="shared" si="25" ref="H89:H95">G89/G71*100</f>
        <v>47.368421052631575</v>
      </c>
      <c r="I89" s="431">
        <v>0</v>
      </c>
      <c r="J89" s="434" t="s">
        <v>23</v>
      </c>
      <c r="K89" s="431">
        <v>5024</v>
      </c>
      <c r="L89" s="432">
        <f t="shared" si="21"/>
        <v>57.82023247784556</v>
      </c>
      <c r="M89" s="431">
        <v>39</v>
      </c>
      <c r="N89" s="435">
        <f t="shared" si="23"/>
        <v>4.85678704856787</v>
      </c>
      <c r="O89" s="436">
        <v>1378</v>
      </c>
      <c r="P89" s="432">
        <f t="shared" si="22"/>
        <v>98.56938483547926</v>
      </c>
      <c r="Q89" s="209"/>
    </row>
    <row r="90" spans="2:17" ht="15.75" customHeight="1">
      <c r="B90" s="70" t="s">
        <v>24</v>
      </c>
      <c r="C90" s="71">
        <f>E90+G90+I90+K90+M90</f>
        <v>17643</v>
      </c>
      <c r="D90" s="80">
        <f aca="true" t="shared" si="26" ref="D90:D95">C90/C72*100</f>
        <v>89.6585018802724</v>
      </c>
      <c r="E90" s="81">
        <v>11306</v>
      </c>
      <c r="F90" s="80">
        <f t="shared" si="24"/>
        <v>91.83656892210217</v>
      </c>
      <c r="G90" s="73">
        <v>138</v>
      </c>
      <c r="H90" s="80">
        <f t="shared" si="25"/>
        <v>103.7593984962406</v>
      </c>
      <c r="I90" s="71">
        <v>0</v>
      </c>
      <c r="J90" s="74" t="s">
        <v>23</v>
      </c>
      <c r="K90" s="71">
        <v>6104</v>
      </c>
      <c r="L90" s="80">
        <f t="shared" si="21"/>
        <v>107.92079207920793</v>
      </c>
      <c r="M90" s="71">
        <v>95</v>
      </c>
      <c r="N90" s="77">
        <f t="shared" si="23"/>
        <v>9500</v>
      </c>
      <c r="O90" s="72">
        <v>1441</v>
      </c>
      <c r="P90" s="80">
        <f t="shared" si="22"/>
        <v>102.92857142857143</v>
      </c>
      <c r="Q90" s="209"/>
    </row>
    <row r="91" spans="2:17" ht="15.75" customHeight="1">
      <c r="B91" s="70" t="s">
        <v>31</v>
      </c>
      <c r="C91" s="71">
        <f>E91+G91+I91+K91+M91</f>
        <v>21302</v>
      </c>
      <c r="D91" s="80">
        <f t="shared" si="26"/>
        <v>145.3565336062777</v>
      </c>
      <c r="E91" s="81">
        <v>12230</v>
      </c>
      <c r="F91" s="82">
        <f t="shared" si="24"/>
        <v>117.55094194540561</v>
      </c>
      <c r="G91" s="73">
        <v>86</v>
      </c>
      <c r="H91" s="80">
        <f t="shared" si="25"/>
        <v>156.36363636363637</v>
      </c>
      <c r="I91" s="71">
        <v>0</v>
      </c>
      <c r="J91" s="74" t="s">
        <v>23</v>
      </c>
      <c r="K91" s="71">
        <v>8184</v>
      </c>
      <c r="L91" s="80">
        <f t="shared" si="21"/>
        <v>197.72892002899252</v>
      </c>
      <c r="M91" s="71">
        <v>802</v>
      </c>
      <c r="N91" s="77">
        <f t="shared" si="23"/>
        <v>1407.017543859649</v>
      </c>
      <c r="O91" s="72">
        <v>1253</v>
      </c>
      <c r="P91" s="338">
        <f t="shared" si="22"/>
        <v>75.43648404575556</v>
      </c>
      <c r="Q91" s="209"/>
    </row>
    <row r="92" spans="2:17" ht="15.75" customHeight="1">
      <c r="B92" s="578" t="s">
        <v>17</v>
      </c>
      <c r="C92" s="579">
        <f>SUM(C89:C91)</f>
        <v>57804</v>
      </c>
      <c r="D92" s="580">
        <f t="shared" si="26"/>
        <v>98.01108906861997</v>
      </c>
      <c r="E92" s="590">
        <f>SUM(E89:E91)</f>
        <v>37260</v>
      </c>
      <c r="F92" s="591">
        <f t="shared" si="24"/>
        <v>98.79358345485882</v>
      </c>
      <c r="G92" s="590">
        <f>SUM(G89:G91)</f>
        <v>296</v>
      </c>
      <c r="H92" s="592">
        <f t="shared" si="25"/>
        <v>87.05882352941177</v>
      </c>
      <c r="I92" s="579">
        <f>SUM(I89:I91)</f>
        <v>0</v>
      </c>
      <c r="J92" s="597" t="s">
        <v>23</v>
      </c>
      <c r="K92" s="593">
        <f>SUM(K89:K91)</f>
        <v>19312</v>
      </c>
      <c r="L92" s="592">
        <f aca="true" t="shared" si="27" ref="L92:L109">K92/K74*100</f>
        <v>104.47954988097814</v>
      </c>
      <c r="M92" s="594">
        <f>SUM(M89:M91)</f>
        <v>936</v>
      </c>
      <c r="N92" s="595">
        <f aca="true" t="shared" si="28" ref="N92:N109">M92/M74*100</f>
        <v>108.71080139372822</v>
      </c>
      <c r="O92" s="596">
        <f>SUM(O89:O91)</f>
        <v>4072</v>
      </c>
      <c r="P92" s="598">
        <f aca="true" t="shared" si="29" ref="P92:P109">O92/O74*100</f>
        <v>91.3209239739852</v>
      </c>
      <c r="Q92" s="209"/>
    </row>
    <row r="93" spans="2:17" ht="15.75" customHeight="1">
      <c r="B93" s="350" t="s">
        <v>34</v>
      </c>
      <c r="C93" s="71">
        <f>E93+G93+I93+K93+M93</f>
        <v>18737</v>
      </c>
      <c r="D93" s="80">
        <f t="shared" si="26"/>
        <v>115.71049218798247</v>
      </c>
      <c r="E93" s="72">
        <v>9998</v>
      </c>
      <c r="F93" s="80">
        <f t="shared" si="24"/>
        <v>92.27503461005999</v>
      </c>
      <c r="G93" s="73">
        <v>186</v>
      </c>
      <c r="H93" s="80">
        <f t="shared" si="25"/>
        <v>120</v>
      </c>
      <c r="I93" s="71">
        <v>1527</v>
      </c>
      <c r="J93" s="74" t="s">
        <v>23</v>
      </c>
      <c r="K93" s="71">
        <v>6370</v>
      </c>
      <c r="L93" s="80">
        <f t="shared" si="27"/>
        <v>153.3461723639865</v>
      </c>
      <c r="M93" s="71">
        <v>656</v>
      </c>
      <c r="N93" s="77">
        <f t="shared" si="28"/>
        <v>62.53574833174452</v>
      </c>
      <c r="O93" s="72">
        <v>1329</v>
      </c>
      <c r="P93" s="80">
        <f t="shared" si="29"/>
        <v>89.19463087248322</v>
      </c>
      <c r="Q93" s="209"/>
    </row>
    <row r="94" spans="2:17" ht="15.75" customHeight="1">
      <c r="B94" s="70" t="s">
        <v>35</v>
      </c>
      <c r="C94" s="71">
        <f>E94+G94+I94+K94+M94</f>
        <v>15577</v>
      </c>
      <c r="D94" s="352">
        <f t="shared" si="26"/>
        <v>99.22288043824447</v>
      </c>
      <c r="E94" s="72">
        <v>11638</v>
      </c>
      <c r="F94" s="80">
        <f t="shared" si="24"/>
        <v>107.88912579957358</v>
      </c>
      <c r="G94" s="73">
        <v>87</v>
      </c>
      <c r="H94" s="80">
        <f t="shared" si="25"/>
        <v>66.41221374045801</v>
      </c>
      <c r="I94" s="71">
        <v>0</v>
      </c>
      <c r="J94" s="74" t="s">
        <v>23</v>
      </c>
      <c r="K94" s="71">
        <v>3486</v>
      </c>
      <c r="L94" s="80">
        <f t="shared" si="27"/>
        <v>73.91857506361323</v>
      </c>
      <c r="M94" s="71">
        <v>366</v>
      </c>
      <c r="N94" s="352">
        <f t="shared" si="28"/>
        <v>563.0769230769231</v>
      </c>
      <c r="O94" s="72">
        <v>733</v>
      </c>
      <c r="P94" s="80">
        <f t="shared" si="29"/>
        <v>84.73988439306358</v>
      </c>
      <c r="Q94" s="209"/>
    </row>
    <row r="95" spans="2:17" ht="15.75" customHeight="1">
      <c r="B95" s="70" t="s">
        <v>36</v>
      </c>
      <c r="C95" s="71">
        <f>E95+G95+I95+K95+M95</f>
        <v>16548</v>
      </c>
      <c r="D95" s="80">
        <f t="shared" si="26"/>
        <v>82.05077350257835</v>
      </c>
      <c r="E95" s="72">
        <v>10812</v>
      </c>
      <c r="F95" s="80">
        <f t="shared" si="24"/>
        <v>77.64452423698384</v>
      </c>
      <c r="G95" s="73">
        <v>90</v>
      </c>
      <c r="H95" s="80">
        <f t="shared" si="25"/>
        <v>140.625</v>
      </c>
      <c r="I95" s="71">
        <v>0</v>
      </c>
      <c r="J95" s="74" t="s">
        <v>23</v>
      </c>
      <c r="K95" s="71">
        <v>5616</v>
      </c>
      <c r="L95" s="80">
        <f t="shared" si="27"/>
        <v>91.08011676938047</v>
      </c>
      <c r="M95" s="71">
        <v>30</v>
      </c>
      <c r="N95" s="77">
        <f t="shared" si="28"/>
        <v>230.76923076923075</v>
      </c>
      <c r="O95" s="72">
        <v>1392</v>
      </c>
      <c r="P95" s="80">
        <f t="shared" si="29"/>
        <v>83.45323741007195</v>
      </c>
      <c r="Q95" s="209"/>
    </row>
    <row r="96" spans="2:17" ht="15.75" customHeight="1">
      <c r="B96" s="578" t="s">
        <v>12</v>
      </c>
      <c r="C96" s="579">
        <f>SUM(C93:C95)</f>
        <v>50862</v>
      </c>
      <c r="D96" s="580">
        <f aca="true" t="shared" si="30" ref="D96:D105">C96/C78*100</f>
        <v>97.69880906646178</v>
      </c>
      <c r="E96" s="590">
        <f>SUM(E93:E95)</f>
        <v>32448</v>
      </c>
      <c r="F96" s="591">
        <f aca="true" t="shared" si="31" ref="F96:F113">E96/E78*100</f>
        <v>91.28196472276142</v>
      </c>
      <c r="G96" s="579">
        <f>SUM(G93:G95)</f>
        <v>363</v>
      </c>
      <c r="H96" s="592">
        <f aca="true" t="shared" si="32" ref="H96:H113">G96/G78*100</f>
        <v>103.71428571428571</v>
      </c>
      <c r="I96" s="579">
        <f>SUM(I93:I95)</f>
        <v>1527</v>
      </c>
      <c r="J96" s="597" t="s">
        <v>23</v>
      </c>
      <c r="K96" s="593">
        <f>SUM(K93:K95)</f>
        <v>15472</v>
      </c>
      <c r="L96" s="592">
        <f t="shared" si="27"/>
        <v>102.89970736898111</v>
      </c>
      <c r="M96" s="594">
        <f>SUM(M93:M95)</f>
        <v>1052</v>
      </c>
      <c r="N96" s="595">
        <f t="shared" si="28"/>
        <v>93.34516415261757</v>
      </c>
      <c r="O96" s="596">
        <f>SUM(O93:O95)</f>
        <v>3454</v>
      </c>
      <c r="P96" s="591">
        <f t="shared" si="29"/>
        <v>85.8563261247825</v>
      </c>
      <c r="Q96" s="209"/>
    </row>
    <row r="97" spans="2:17" ht="15.75" customHeight="1">
      <c r="B97" s="544" t="s">
        <v>131</v>
      </c>
      <c r="C97" s="539">
        <f>C92+C96</f>
        <v>108666</v>
      </c>
      <c r="D97" s="540">
        <f t="shared" si="30"/>
        <v>97.86467573871772</v>
      </c>
      <c r="E97" s="545">
        <f>E92+E96</f>
        <v>69708</v>
      </c>
      <c r="F97" s="540">
        <f t="shared" si="31"/>
        <v>95.14891758346755</v>
      </c>
      <c r="G97" s="539">
        <f>G92+G96</f>
        <v>659</v>
      </c>
      <c r="H97" s="540">
        <f t="shared" si="32"/>
        <v>95.5072463768116</v>
      </c>
      <c r="I97" s="539">
        <f>I92+I96</f>
        <v>1527</v>
      </c>
      <c r="J97" s="540">
        <f>I97/I79*100</f>
        <v>96.8294229549778</v>
      </c>
      <c r="K97" s="539">
        <f>K92+K96</f>
        <v>34784</v>
      </c>
      <c r="L97" s="540">
        <f t="shared" si="27"/>
        <v>103.7708830548926</v>
      </c>
      <c r="M97" s="539">
        <f>M92+M96</f>
        <v>1988</v>
      </c>
      <c r="N97" s="540">
        <f t="shared" si="28"/>
        <v>100</v>
      </c>
      <c r="O97" s="546">
        <f>O92+O96</f>
        <v>7526</v>
      </c>
      <c r="P97" s="540">
        <f t="shared" si="29"/>
        <v>88.72907333176137</v>
      </c>
      <c r="Q97" s="176"/>
    </row>
    <row r="98" spans="2:17" ht="18" customHeight="1">
      <c r="B98" s="70" t="s">
        <v>37</v>
      </c>
      <c r="C98" s="71">
        <f>E98+G98+I98+K98+M98</f>
        <v>18579</v>
      </c>
      <c r="D98" s="80">
        <f t="shared" si="30"/>
        <v>97.69679760214545</v>
      </c>
      <c r="E98" s="81">
        <v>11657</v>
      </c>
      <c r="F98" s="80">
        <f t="shared" si="31"/>
        <v>128.15523306948108</v>
      </c>
      <c r="G98" s="73">
        <v>68</v>
      </c>
      <c r="H98" s="80">
        <f t="shared" si="32"/>
        <v>69.38775510204081</v>
      </c>
      <c r="I98" s="71">
        <v>0</v>
      </c>
      <c r="J98" s="74" t="s">
        <v>23</v>
      </c>
      <c r="K98" s="71">
        <v>5939</v>
      </c>
      <c r="L98" s="80">
        <f t="shared" si="27"/>
        <v>81.69188445667125</v>
      </c>
      <c r="M98" s="71">
        <v>915</v>
      </c>
      <c r="N98" s="77">
        <f t="shared" si="28"/>
        <v>99.67320261437908</v>
      </c>
      <c r="O98" s="72">
        <v>1456</v>
      </c>
      <c r="P98" s="80">
        <f t="shared" si="29"/>
        <v>93.63344051446946</v>
      </c>
      <c r="Q98" s="209"/>
    </row>
    <row r="99" spans="2:17" ht="18" customHeight="1">
      <c r="B99" s="70" t="s">
        <v>40</v>
      </c>
      <c r="C99" s="71">
        <f>E99+G99+I99+K99+M99</f>
        <v>15604</v>
      </c>
      <c r="D99" s="80">
        <f t="shared" si="30"/>
        <v>105.5679588661119</v>
      </c>
      <c r="E99" s="81">
        <v>9951</v>
      </c>
      <c r="F99" s="80">
        <f t="shared" si="31"/>
        <v>104.53829183737788</v>
      </c>
      <c r="G99" s="73">
        <v>94</v>
      </c>
      <c r="H99" s="80">
        <f t="shared" si="32"/>
        <v>104.44444444444446</v>
      </c>
      <c r="I99" s="71">
        <v>0</v>
      </c>
      <c r="J99" s="74" t="s">
        <v>23</v>
      </c>
      <c r="K99" s="71">
        <v>5507</v>
      </c>
      <c r="L99" s="80">
        <f t="shared" si="27"/>
        <v>120.05668192718552</v>
      </c>
      <c r="M99" s="71">
        <v>52</v>
      </c>
      <c r="N99" s="77">
        <f t="shared" si="28"/>
        <v>8.88888888888889</v>
      </c>
      <c r="O99" s="72">
        <v>1014</v>
      </c>
      <c r="P99" s="80">
        <f t="shared" si="29"/>
        <v>77.6416539050536</v>
      </c>
      <c r="Q99" s="209"/>
    </row>
    <row r="100" spans="2:17" ht="18" customHeight="1">
      <c r="B100" s="70" t="s">
        <v>54</v>
      </c>
      <c r="C100" s="71">
        <f>E100+G100+I100+K100+M100</f>
        <v>17422</v>
      </c>
      <c r="D100" s="398">
        <f t="shared" si="30"/>
        <v>131.17000451739196</v>
      </c>
      <c r="E100" s="81">
        <v>9869</v>
      </c>
      <c r="F100" s="80">
        <f t="shared" si="31"/>
        <v>119.72582797525173</v>
      </c>
      <c r="G100" s="73">
        <v>127</v>
      </c>
      <c r="H100" s="80">
        <f t="shared" si="32"/>
        <v>198.4375</v>
      </c>
      <c r="I100" s="71">
        <v>1414</v>
      </c>
      <c r="J100" s="74" t="s">
        <v>23</v>
      </c>
      <c r="K100" s="71">
        <v>4804</v>
      </c>
      <c r="L100" s="80">
        <f t="shared" si="27"/>
        <v>97.66212644846513</v>
      </c>
      <c r="M100" s="71">
        <v>1208</v>
      </c>
      <c r="N100" s="77">
        <f t="shared" si="28"/>
        <v>2157.1428571428573</v>
      </c>
      <c r="O100" s="72">
        <v>1062</v>
      </c>
      <c r="P100" s="80">
        <f t="shared" si="29"/>
        <v>83.82004735595896</v>
      </c>
      <c r="Q100" s="209"/>
    </row>
    <row r="101" spans="2:17" ht="18" customHeight="1">
      <c r="B101" s="578" t="s">
        <v>14</v>
      </c>
      <c r="C101" s="579">
        <f>SUM(C98:C100)</f>
        <v>51605</v>
      </c>
      <c r="D101" s="580">
        <f t="shared" si="30"/>
        <v>109.61129991503824</v>
      </c>
      <c r="E101" s="590">
        <f>SUM(E98:E100)</f>
        <v>31477</v>
      </c>
      <c r="F101" s="591">
        <f t="shared" si="31"/>
        <v>117.19785538759402</v>
      </c>
      <c r="G101" s="579">
        <f>SUM(G98:G100)</f>
        <v>289</v>
      </c>
      <c r="H101" s="592">
        <f t="shared" si="32"/>
        <v>114.68253968253967</v>
      </c>
      <c r="I101" s="579">
        <f>SUM(I98:I100)</f>
        <v>1414</v>
      </c>
      <c r="J101" s="592">
        <f>I101/I83*100</f>
        <v>86.48318042813456</v>
      </c>
      <c r="K101" s="593">
        <f>SUM(K98:K100)</f>
        <v>16250</v>
      </c>
      <c r="L101" s="592">
        <f t="shared" si="27"/>
        <v>96.86456843109204</v>
      </c>
      <c r="M101" s="594">
        <f>SUM(M98:M100)</f>
        <v>2175</v>
      </c>
      <c r="N101" s="595">
        <f t="shared" si="28"/>
        <v>139.51250801796022</v>
      </c>
      <c r="O101" s="596">
        <f>SUM(O98:O100)</f>
        <v>3532</v>
      </c>
      <c r="P101" s="591">
        <f t="shared" si="29"/>
        <v>85.56201550387597</v>
      </c>
      <c r="Q101" s="209"/>
    </row>
    <row r="102" spans="2:17" ht="18" customHeight="1">
      <c r="B102" s="70" t="s">
        <v>20</v>
      </c>
      <c r="C102" s="71">
        <f>E102+G102+I102+K102+M102</f>
        <v>17529</v>
      </c>
      <c r="D102" s="80">
        <f t="shared" si="30"/>
        <v>93.04634003928022</v>
      </c>
      <c r="E102" s="81">
        <v>13074</v>
      </c>
      <c r="F102" s="80">
        <f t="shared" si="31"/>
        <v>109.86554621848738</v>
      </c>
      <c r="G102" s="73">
        <v>66</v>
      </c>
      <c r="H102" s="80">
        <f t="shared" si="32"/>
        <v>66</v>
      </c>
      <c r="I102" s="71">
        <v>6</v>
      </c>
      <c r="J102" s="74" t="s">
        <v>23</v>
      </c>
      <c r="K102" s="71">
        <v>4338</v>
      </c>
      <c r="L102" s="80">
        <f t="shared" si="27"/>
        <v>72.08374875373879</v>
      </c>
      <c r="M102" s="71">
        <v>45</v>
      </c>
      <c r="N102" s="77">
        <f t="shared" si="28"/>
        <v>5.481120584652863</v>
      </c>
      <c r="O102" s="72">
        <v>1463</v>
      </c>
      <c r="P102" s="80">
        <f t="shared" si="29"/>
        <v>91.72413793103448</v>
      </c>
      <c r="Q102" s="209"/>
    </row>
    <row r="103" spans="2:17" ht="18" customHeight="1">
      <c r="B103" s="70" t="s">
        <v>21</v>
      </c>
      <c r="C103" s="71">
        <f>E103+G103+I103+K103+M103</f>
        <v>16703</v>
      </c>
      <c r="D103" s="80">
        <f t="shared" si="30"/>
        <v>85.73555076480855</v>
      </c>
      <c r="E103" s="81">
        <v>9086</v>
      </c>
      <c r="F103" s="80">
        <f t="shared" si="31"/>
        <v>81.95922785495219</v>
      </c>
      <c r="G103" s="73">
        <v>103</v>
      </c>
      <c r="H103" s="80">
        <f t="shared" si="32"/>
        <v>75.73529411764706</v>
      </c>
      <c r="I103" s="71">
        <v>0</v>
      </c>
      <c r="J103" s="74" t="s">
        <v>23</v>
      </c>
      <c r="K103" s="71">
        <v>6959</v>
      </c>
      <c r="L103" s="80">
        <f t="shared" si="27"/>
        <v>112.69635627530363</v>
      </c>
      <c r="M103" s="71">
        <v>555</v>
      </c>
      <c r="N103" s="77">
        <f t="shared" si="28"/>
        <v>112.12121212121211</v>
      </c>
      <c r="O103" s="72">
        <v>1411</v>
      </c>
      <c r="P103" s="80">
        <f t="shared" si="29"/>
        <v>88.51944792973651</v>
      </c>
      <c r="Q103" s="209"/>
    </row>
    <row r="104" spans="2:17" ht="18" customHeight="1">
      <c r="B104" s="70" t="s">
        <v>22</v>
      </c>
      <c r="C104" s="71">
        <f>E104+G104+I104+K104+M104</f>
        <v>18305</v>
      </c>
      <c r="D104" s="80">
        <f t="shared" si="30"/>
        <v>121.81406801091367</v>
      </c>
      <c r="E104" s="81">
        <v>12015</v>
      </c>
      <c r="F104" s="80">
        <f t="shared" si="31"/>
        <v>121.5846994535519</v>
      </c>
      <c r="G104" s="73">
        <v>114</v>
      </c>
      <c r="H104" s="80">
        <f t="shared" si="32"/>
        <v>132.5581395348837</v>
      </c>
      <c r="I104" s="71">
        <v>0</v>
      </c>
      <c r="J104" s="80">
        <f>I104/I86*100</f>
        <v>0</v>
      </c>
      <c r="K104" s="71">
        <v>5388</v>
      </c>
      <c r="L104" s="80">
        <f t="shared" si="27"/>
        <v>125.7703081232493</v>
      </c>
      <c r="M104" s="71">
        <v>788</v>
      </c>
      <c r="N104" s="77">
        <f t="shared" si="28"/>
        <v>103.27653997378768</v>
      </c>
      <c r="O104" s="72">
        <v>878</v>
      </c>
      <c r="P104" s="567">
        <f t="shared" si="29"/>
        <v>86.67324777887463</v>
      </c>
      <c r="Q104" s="209"/>
    </row>
    <row r="105" spans="2:17" ht="18" customHeight="1">
      <c r="B105" s="578" t="s">
        <v>16</v>
      </c>
      <c r="C105" s="579">
        <f>SUM(C102:C104)</f>
        <v>52537</v>
      </c>
      <c r="D105" s="580">
        <f t="shared" si="30"/>
        <v>98.47979305690934</v>
      </c>
      <c r="E105" s="581">
        <f>SUM(E102:E104)</f>
        <v>34175</v>
      </c>
      <c r="F105" s="580">
        <f t="shared" si="31"/>
        <v>103.97651210904225</v>
      </c>
      <c r="G105" s="582">
        <f>SUM(G102:G104)</f>
        <v>283</v>
      </c>
      <c r="H105" s="580">
        <f t="shared" si="32"/>
        <v>87.88819875776397</v>
      </c>
      <c r="I105" s="583">
        <f>SUM(I102:I104)</f>
        <v>6</v>
      </c>
      <c r="J105" s="580">
        <f>I105/I87*100</f>
        <v>0.37453183520599254</v>
      </c>
      <c r="K105" s="583">
        <f>SUM(K102:K104)</f>
        <v>16685</v>
      </c>
      <c r="L105" s="580">
        <f t="shared" si="27"/>
        <v>101.2623657219154</v>
      </c>
      <c r="M105" s="583">
        <f>SUM(M102:M104)</f>
        <v>1388</v>
      </c>
      <c r="N105" s="580">
        <f t="shared" si="28"/>
        <v>66.76286676286676</v>
      </c>
      <c r="O105" s="584">
        <f>SUM(O102:O104)</f>
        <v>3752</v>
      </c>
      <c r="P105" s="580">
        <f t="shared" si="29"/>
        <v>89.29081389814374</v>
      </c>
      <c r="Q105" s="176"/>
    </row>
    <row r="106" spans="2:17" ht="18" customHeight="1" thickBot="1">
      <c r="B106" s="585" t="s">
        <v>141</v>
      </c>
      <c r="C106" s="586">
        <f>C101+C105</f>
        <v>104142</v>
      </c>
      <c r="D106" s="540">
        <f aca="true" t="shared" si="33" ref="D106:D111">C106/C88*100</f>
        <v>103.69817182459076</v>
      </c>
      <c r="E106" s="587">
        <f>E101+E105</f>
        <v>65652</v>
      </c>
      <c r="F106" s="540">
        <f t="shared" si="31"/>
        <v>109.92197702842984</v>
      </c>
      <c r="G106" s="586">
        <f>G101+G105</f>
        <v>572</v>
      </c>
      <c r="H106" s="540">
        <f t="shared" si="32"/>
        <v>99.65156794425087</v>
      </c>
      <c r="I106" s="586">
        <f>I101+I105</f>
        <v>1420</v>
      </c>
      <c r="J106" s="540">
        <f>I106/I88*100</f>
        <v>43.867778807537846</v>
      </c>
      <c r="K106" s="586">
        <f>K101+K105</f>
        <v>32935</v>
      </c>
      <c r="L106" s="540">
        <f t="shared" si="27"/>
        <v>99.04369530568671</v>
      </c>
      <c r="M106" s="586">
        <f>M101+M105</f>
        <v>3563</v>
      </c>
      <c r="N106" s="540">
        <f t="shared" si="28"/>
        <v>97.9384277075316</v>
      </c>
      <c r="O106" s="588">
        <f>O101+O105</f>
        <v>7284</v>
      </c>
      <c r="P106" s="589">
        <f t="shared" si="29"/>
        <v>87.44297719087635</v>
      </c>
      <c r="Q106" s="209"/>
    </row>
    <row r="107" spans="2:17" ht="18" customHeight="1">
      <c r="B107" s="430" t="s">
        <v>149</v>
      </c>
      <c r="C107" s="431">
        <f>E107+G107+I107+K107+M107</f>
        <v>15565</v>
      </c>
      <c r="D107" s="432">
        <f t="shared" si="33"/>
        <v>82.533538363646</v>
      </c>
      <c r="E107" s="78">
        <v>10786</v>
      </c>
      <c r="F107" s="432">
        <f t="shared" si="31"/>
        <v>78.5922471582629</v>
      </c>
      <c r="G107" s="433">
        <v>113</v>
      </c>
      <c r="H107" s="432">
        <f t="shared" si="32"/>
        <v>156.94444444444443</v>
      </c>
      <c r="I107" s="431">
        <v>0</v>
      </c>
      <c r="J107" s="434" t="s">
        <v>23</v>
      </c>
      <c r="K107" s="431">
        <v>4597</v>
      </c>
      <c r="L107" s="432">
        <f t="shared" si="27"/>
        <v>91.50079617834395</v>
      </c>
      <c r="M107" s="431">
        <v>69</v>
      </c>
      <c r="N107" s="435">
        <f t="shared" si="28"/>
        <v>176.9230769230769</v>
      </c>
      <c r="O107" s="436">
        <v>1080</v>
      </c>
      <c r="P107" s="432">
        <f t="shared" si="29"/>
        <v>78.3744557329463</v>
      </c>
      <c r="Q107" s="209"/>
    </row>
    <row r="108" spans="2:17" ht="18" customHeight="1">
      <c r="B108" s="70" t="s">
        <v>24</v>
      </c>
      <c r="C108" s="71">
        <f>E108+G108+I108+K108+M108</f>
        <v>17662</v>
      </c>
      <c r="D108" s="80">
        <f t="shared" si="33"/>
        <v>100.10769143569686</v>
      </c>
      <c r="E108" s="81">
        <v>10539</v>
      </c>
      <c r="F108" s="80">
        <f t="shared" si="31"/>
        <v>93.2159915089333</v>
      </c>
      <c r="G108" s="73">
        <v>101</v>
      </c>
      <c r="H108" s="80">
        <f t="shared" si="32"/>
        <v>73.18840579710145</v>
      </c>
      <c r="I108" s="71">
        <v>1626</v>
      </c>
      <c r="J108" s="74" t="s">
        <v>23</v>
      </c>
      <c r="K108" s="71">
        <v>5386</v>
      </c>
      <c r="L108" s="80">
        <f t="shared" si="27"/>
        <v>88.23722149410223</v>
      </c>
      <c r="M108" s="71">
        <v>10</v>
      </c>
      <c r="N108" s="77">
        <f t="shared" si="28"/>
        <v>10.526315789473683</v>
      </c>
      <c r="O108" s="72">
        <v>1256</v>
      </c>
      <c r="P108" s="80">
        <f t="shared" si="29"/>
        <v>87.1616932685635</v>
      </c>
      <c r="Q108" s="209"/>
    </row>
    <row r="109" spans="2:17" ht="18" customHeight="1">
      <c r="B109" s="70" t="s">
        <v>31</v>
      </c>
      <c r="C109" s="71">
        <f>E109+G109+I109+K109+M109</f>
        <v>20157</v>
      </c>
      <c r="D109" s="80">
        <f t="shared" si="33"/>
        <v>94.62491784808938</v>
      </c>
      <c r="E109" s="81">
        <v>12531</v>
      </c>
      <c r="F109" s="82">
        <f t="shared" si="31"/>
        <v>102.46116107931316</v>
      </c>
      <c r="G109" s="73">
        <v>44</v>
      </c>
      <c r="H109" s="80">
        <f t="shared" si="32"/>
        <v>51.162790697674424</v>
      </c>
      <c r="I109" s="71">
        <v>11</v>
      </c>
      <c r="J109" s="74" t="s">
        <v>23</v>
      </c>
      <c r="K109" s="71">
        <v>6083</v>
      </c>
      <c r="L109" s="80">
        <f t="shared" si="27"/>
        <v>74.32795698924731</v>
      </c>
      <c r="M109" s="71">
        <v>1488</v>
      </c>
      <c r="N109" s="77">
        <f t="shared" si="28"/>
        <v>185.5361596009975</v>
      </c>
      <c r="O109" s="72">
        <v>1256</v>
      </c>
      <c r="P109" s="338">
        <f t="shared" si="29"/>
        <v>100.23942537909019</v>
      </c>
      <c r="Q109" s="209"/>
    </row>
    <row r="110" spans="2:17" ht="18" customHeight="1">
      <c r="B110" s="663" t="s">
        <v>17</v>
      </c>
      <c r="C110" s="664">
        <f>SUM(C107:C109)</f>
        <v>53384</v>
      </c>
      <c r="D110" s="665">
        <f t="shared" si="33"/>
        <v>92.35347034807279</v>
      </c>
      <c r="E110" s="666">
        <f>SUM(E107:E109)</f>
        <v>33856</v>
      </c>
      <c r="F110" s="667">
        <f t="shared" si="31"/>
        <v>90.8641975308642</v>
      </c>
      <c r="G110" s="666">
        <f>SUM(G107:G109)</f>
        <v>258</v>
      </c>
      <c r="H110" s="668">
        <f t="shared" si="32"/>
        <v>87.16216216216216</v>
      </c>
      <c r="I110" s="664">
        <f>SUM(I107:I109)</f>
        <v>1637</v>
      </c>
      <c r="J110" s="669" t="s">
        <v>23</v>
      </c>
      <c r="K110" s="670">
        <f>SUM(K107:K109)</f>
        <v>16066</v>
      </c>
      <c r="L110" s="668">
        <f aca="true" t="shared" si="34" ref="L110:L127">K110/K92*100</f>
        <v>83.19179784589892</v>
      </c>
      <c r="M110" s="671">
        <f>SUM(M107:M109)</f>
        <v>1567</v>
      </c>
      <c r="N110" s="672">
        <f aca="true" t="shared" si="35" ref="N110:N127">M110/M92*100</f>
        <v>167.4145299145299</v>
      </c>
      <c r="O110" s="673">
        <f>SUM(O107:O109)</f>
        <v>3592</v>
      </c>
      <c r="P110" s="674">
        <f aca="true" t="shared" si="36" ref="P110:P127">O110/O92*100</f>
        <v>88.21218074656188</v>
      </c>
      <c r="Q110" s="209"/>
    </row>
    <row r="111" spans="2:17" ht="18" customHeight="1">
      <c r="B111" s="350" t="s">
        <v>34</v>
      </c>
      <c r="C111" s="71">
        <f>E111+G111+I111+K111+M111</f>
        <v>16400</v>
      </c>
      <c r="D111" s="80">
        <f t="shared" si="33"/>
        <v>87.527352297593</v>
      </c>
      <c r="E111" s="72">
        <v>9606</v>
      </c>
      <c r="F111" s="80">
        <f t="shared" si="31"/>
        <v>96.07921584316863</v>
      </c>
      <c r="G111" s="73">
        <v>140</v>
      </c>
      <c r="H111" s="80">
        <f t="shared" si="32"/>
        <v>75.26881720430107</v>
      </c>
      <c r="I111" s="71">
        <v>0</v>
      </c>
      <c r="J111" s="74" t="s">
        <v>23</v>
      </c>
      <c r="K111" s="71">
        <v>5816</v>
      </c>
      <c r="L111" s="80">
        <f t="shared" si="34"/>
        <v>91.30298273155417</v>
      </c>
      <c r="M111" s="71">
        <v>838</v>
      </c>
      <c r="N111" s="77">
        <f t="shared" si="35"/>
        <v>127.74390243902438</v>
      </c>
      <c r="O111" s="72">
        <v>1589</v>
      </c>
      <c r="P111" s="80">
        <f t="shared" si="36"/>
        <v>119.56358164033108</v>
      </c>
      <c r="Q111" s="209"/>
    </row>
    <row r="112" spans="2:17" ht="18" customHeight="1">
      <c r="B112" s="70" t="s">
        <v>35</v>
      </c>
      <c r="C112" s="71">
        <f>E112+G112+I112+K112+M112</f>
        <v>11930</v>
      </c>
      <c r="D112" s="352">
        <f aca="true" t="shared" si="37" ref="D112:D129">C112/C94*100</f>
        <v>76.58727611221673</v>
      </c>
      <c r="E112" s="72">
        <v>8952</v>
      </c>
      <c r="F112" s="80">
        <f t="shared" si="31"/>
        <v>76.92043306410035</v>
      </c>
      <c r="G112" s="73">
        <v>40</v>
      </c>
      <c r="H112" s="80">
        <f t="shared" si="32"/>
        <v>45.97701149425287</v>
      </c>
      <c r="I112" s="71">
        <v>0</v>
      </c>
      <c r="J112" s="74" t="s">
        <v>23</v>
      </c>
      <c r="K112" s="71">
        <v>2369</v>
      </c>
      <c r="L112" s="80">
        <f t="shared" si="34"/>
        <v>67.95754446356857</v>
      </c>
      <c r="M112" s="71">
        <v>569</v>
      </c>
      <c r="N112" s="352">
        <f t="shared" si="35"/>
        <v>155.46448087431693</v>
      </c>
      <c r="O112" s="72">
        <v>950</v>
      </c>
      <c r="P112" s="80">
        <f t="shared" si="36"/>
        <v>129.6043656207367</v>
      </c>
      <c r="Q112" s="209"/>
    </row>
    <row r="113" spans="2:17" ht="18" customHeight="1">
      <c r="B113" s="70" t="s">
        <v>36</v>
      </c>
      <c r="C113" s="71">
        <f>E113+G113+I113+K113+M113</f>
        <v>15861</v>
      </c>
      <c r="D113" s="80">
        <f t="shared" si="37"/>
        <v>95.84844089920233</v>
      </c>
      <c r="E113" s="72">
        <v>9549</v>
      </c>
      <c r="F113" s="80">
        <f t="shared" si="31"/>
        <v>88.31853496115427</v>
      </c>
      <c r="G113" s="73">
        <v>48</v>
      </c>
      <c r="H113" s="80">
        <f t="shared" si="32"/>
        <v>53.333333333333336</v>
      </c>
      <c r="I113" s="71">
        <v>0</v>
      </c>
      <c r="J113" s="74" t="s">
        <v>23</v>
      </c>
      <c r="K113" s="71">
        <v>6217</v>
      </c>
      <c r="L113" s="80">
        <f t="shared" si="34"/>
        <v>110.70156695156695</v>
      </c>
      <c r="M113" s="71">
        <v>47</v>
      </c>
      <c r="N113" s="77">
        <f t="shared" si="35"/>
        <v>156.66666666666666</v>
      </c>
      <c r="O113" s="72">
        <v>1396</v>
      </c>
      <c r="P113" s="80">
        <f t="shared" si="36"/>
        <v>100.28735632183907</v>
      </c>
      <c r="Q113" s="209"/>
    </row>
    <row r="114" spans="2:17" ht="18" customHeight="1">
      <c r="B114" s="663" t="s">
        <v>12</v>
      </c>
      <c r="C114" s="664">
        <f>SUM(C111:C113)</f>
        <v>44191</v>
      </c>
      <c r="D114" s="665">
        <f t="shared" si="37"/>
        <v>86.8841178089733</v>
      </c>
      <c r="E114" s="666">
        <f>SUM(E111:E113)</f>
        <v>28107</v>
      </c>
      <c r="F114" s="667">
        <f aca="true" t="shared" si="38" ref="F114:F131">E114/E96*100</f>
        <v>86.62167159763314</v>
      </c>
      <c r="G114" s="664">
        <f>SUM(G111:G113)</f>
        <v>228</v>
      </c>
      <c r="H114" s="668">
        <f aca="true" t="shared" si="39" ref="H114:H131">G114/G96*100</f>
        <v>62.8099173553719</v>
      </c>
      <c r="I114" s="664">
        <f>SUM(I111:I113)</f>
        <v>0</v>
      </c>
      <c r="J114" s="669" t="s">
        <v>23</v>
      </c>
      <c r="K114" s="670">
        <f>SUM(K111:K113)</f>
        <v>14402</v>
      </c>
      <c r="L114" s="668">
        <f t="shared" si="34"/>
        <v>93.08428128231644</v>
      </c>
      <c r="M114" s="671">
        <f>SUM(M111:M113)</f>
        <v>1454</v>
      </c>
      <c r="N114" s="672">
        <f t="shared" si="35"/>
        <v>138.21292775665398</v>
      </c>
      <c r="O114" s="673">
        <f>SUM(O111:O113)</f>
        <v>3935</v>
      </c>
      <c r="P114" s="667">
        <f t="shared" si="36"/>
        <v>113.92588303416329</v>
      </c>
      <c r="Q114" s="209"/>
    </row>
    <row r="115" spans="2:17" ht="18" customHeight="1">
      <c r="B115" s="427" t="s">
        <v>165</v>
      </c>
      <c r="C115" s="354">
        <f>C110+C114</f>
        <v>97575</v>
      </c>
      <c r="D115" s="355">
        <f t="shared" si="37"/>
        <v>89.79349566561758</v>
      </c>
      <c r="E115" s="675">
        <f>E110+E114</f>
        <v>61963</v>
      </c>
      <c r="F115" s="355">
        <f t="shared" si="38"/>
        <v>88.88936707408045</v>
      </c>
      <c r="G115" s="354">
        <f>G110+G114</f>
        <v>486</v>
      </c>
      <c r="H115" s="355">
        <f t="shared" si="39"/>
        <v>73.74810318664643</v>
      </c>
      <c r="I115" s="354">
        <f>I110+I114</f>
        <v>1637</v>
      </c>
      <c r="J115" s="355">
        <f>I115/I97*100</f>
        <v>107.20366732154551</v>
      </c>
      <c r="K115" s="354">
        <f>K110+K114</f>
        <v>30468</v>
      </c>
      <c r="L115" s="355">
        <f t="shared" si="34"/>
        <v>87.59199632014719</v>
      </c>
      <c r="M115" s="354">
        <f>M110+M114</f>
        <v>3021</v>
      </c>
      <c r="N115" s="355">
        <f t="shared" si="35"/>
        <v>151.96177062374247</v>
      </c>
      <c r="O115" s="676">
        <f>O110+O114</f>
        <v>7527</v>
      </c>
      <c r="P115" s="355">
        <f t="shared" si="36"/>
        <v>100.01328727079456</v>
      </c>
      <c r="Q115" s="176"/>
    </row>
    <row r="116" spans="2:17" ht="18" customHeight="1">
      <c r="B116" s="70" t="s">
        <v>37</v>
      </c>
      <c r="C116" s="71">
        <f>E116+G116+I116+K116+M116</f>
        <v>18895</v>
      </c>
      <c r="D116" s="80">
        <f t="shared" si="37"/>
        <v>101.70084504009904</v>
      </c>
      <c r="E116" s="81">
        <v>13029</v>
      </c>
      <c r="F116" s="80">
        <f t="shared" si="38"/>
        <v>111.76975208029509</v>
      </c>
      <c r="G116" s="73">
        <v>136</v>
      </c>
      <c r="H116" s="80">
        <f t="shared" si="39"/>
        <v>200</v>
      </c>
      <c r="I116" s="71">
        <v>0</v>
      </c>
      <c r="J116" s="74" t="s">
        <v>23</v>
      </c>
      <c r="K116" s="71">
        <v>4702</v>
      </c>
      <c r="L116" s="80">
        <f t="shared" si="34"/>
        <v>79.17157770668463</v>
      </c>
      <c r="M116" s="71">
        <v>1028</v>
      </c>
      <c r="N116" s="77">
        <f t="shared" si="35"/>
        <v>112.3497267759563</v>
      </c>
      <c r="O116" s="72">
        <v>935</v>
      </c>
      <c r="P116" s="80">
        <f t="shared" si="36"/>
        <v>64.21703296703298</v>
      </c>
      <c r="Q116" s="209"/>
    </row>
    <row r="117" spans="2:17" ht="18" customHeight="1">
      <c r="B117" s="70" t="s">
        <v>40</v>
      </c>
      <c r="C117" s="71">
        <f>E117+G117+I117+K117+M117</f>
        <v>18093</v>
      </c>
      <c r="D117" s="80">
        <f t="shared" si="37"/>
        <v>115.95103819533452</v>
      </c>
      <c r="E117" s="81">
        <v>11016</v>
      </c>
      <c r="F117" s="80">
        <f t="shared" si="38"/>
        <v>110.70244196563159</v>
      </c>
      <c r="G117" s="73">
        <v>94</v>
      </c>
      <c r="H117" s="80">
        <f t="shared" si="39"/>
        <v>100</v>
      </c>
      <c r="I117" s="71">
        <v>1497</v>
      </c>
      <c r="J117" s="74" t="s">
        <v>23</v>
      </c>
      <c r="K117" s="71">
        <v>4489</v>
      </c>
      <c r="L117" s="80">
        <f t="shared" si="34"/>
        <v>81.51443617214454</v>
      </c>
      <c r="M117" s="71">
        <v>997</v>
      </c>
      <c r="N117" s="77">
        <f t="shared" si="35"/>
        <v>1917.3076923076924</v>
      </c>
      <c r="O117" s="72">
        <v>1062</v>
      </c>
      <c r="P117" s="80">
        <f t="shared" si="36"/>
        <v>104.73372781065089</v>
      </c>
      <c r="Q117" s="209"/>
    </row>
    <row r="118" spans="2:17" ht="18" customHeight="1">
      <c r="B118" s="70" t="s">
        <v>54</v>
      </c>
      <c r="C118" s="71">
        <f>E118+G118+I118+K118+M118</f>
        <v>16173</v>
      </c>
      <c r="D118" s="398">
        <f t="shared" si="37"/>
        <v>92.83090345540121</v>
      </c>
      <c r="E118" s="81">
        <v>9588</v>
      </c>
      <c r="F118" s="80">
        <f t="shared" si="38"/>
        <v>97.15270037491133</v>
      </c>
      <c r="G118" s="73">
        <v>62</v>
      </c>
      <c r="H118" s="80">
        <f t="shared" si="39"/>
        <v>48.818897637795274</v>
      </c>
      <c r="I118" s="71">
        <v>0</v>
      </c>
      <c r="J118" s="74" t="s">
        <v>23</v>
      </c>
      <c r="K118" s="71">
        <v>6011</v>
      </c>
      <c r="L118" s="80">
        <f t="shared" si="34"/>
        <v>125.12489592006662</v>
      </c>
      <c r="M118" s="71">
        <v>512</v>
      </c>
      <c r="N118" s="77">
        <f t="shared" si="35"/>
        <v>42.384105960264904</v>
      </c>
      <c r="O118" s="72">
        <v>1301</v>
      </c>
      <c r="P118" s="80">
        <f t="shared" si="36"/>
        <v>122.50470809792844</v>
      </c>
      <c r="Q118" s="209"/>
    </row>
    <row r="119" spans="2:17" ht="18" customHeight="1">
      <c r="B119" s="663" t="s">
        <v>14</v>
      </c>
      <c r="C119" s="664">
        <f>SUM(C116:C118)</f>
        <v>53161</v>
      </c>
      <c r="D119" s="665">
        <f t="shared" si="37"/>
        <v>103.01521170429223</v>
      </c>
      <c r="E119" s="666">
        <f>SUM(E116:E118)</f>
        <v>33633</v>
      </c>
      <c r="F119" s="667">
        <f t="shared" si="38"/>
        <v>106.84944562696572</v>
      </c>
      <c r="G119" s="664">
        <f>SUM(G116:G118)</f>
        <v>292</v>
      </c>
      <c r="H119" s="668">
        <f t="shared" si="39"/>
        <v>101.03806228373702</v>
      </c>
      <c r="I119" s="664">
        <f>SUM(I116:I118)</f>
        <v>1497</v>
      </c>
      <c r="J119" s="668">
        <f>I119/I101*100</f>
        <v>105.86987270155588</v>
      </c>
      <c r="K119" s="670">
        <f>SUM(K116:K118)</f>
        <v>15202</v>
      </c>
      <c r="L119" s="668">
        <f t="shared" si="34"/>
        <v>93.55076923076922</v>
      </c>
      <c r="M119" s="671">
        <f>SUM(M116:M118)</f>
        <v>2537</v>
      </c>
      <c r="N119" s="672">
        <f t="shared" si="35"/>
        <v>116.64367816091954</v>
      </c>
      <c r="O119" s="673">
        <f>SUM(O116:O118)</f>
        <v>3298</v>
      </c>
      <c r="P119" s="667">
        <f t="shared" si="36"/>
        <v>93.37485843714609</v>
      </c>
      <c r="Q119" s="209"/>
    </row>
    <row r="120" spans="2:17" ht="18" customHeight="1">
      <c r="B120" s="70" t="s">
        <v>20</v>
      </c>
      <c r="C120" s="71">
        <f>E120+G120+I120+K120+M120</f>
        <v>19446</v>
      </c>
      <c r="D120" s="80">
        <f t="shared" si="37"/>
        <v>110.9361629300017</v>
      </c>
      <c r="E120" s="81">
        <v>13338</v>
      </c>
      <c r="F120" s="80">
        <f t="shared" si="38"/>
        <v>102.01927489674163</v>
      </c>
      <c r="G120" s="73">
        <v>112</v>
      </c>
      <c r="H120" s="80">
        <f t="shared" si="39"/>
        <v>169.6969696969697</v>
      </c>
      <c r="I120" s="71">
        <v>0</v>
      </c>
      <c r="J120" s="74" t="s">
        <v>23</v>
      </c>
      <c r="K120" s="71">
        <v>4947</v>
      </c>
      <c r="L120" s="80">
        <f t="shared" si="34"/>
        <v>114.0387275242047</v>
      </c>
      <c r="M120" s="71">
        <v>1049</v>
      </c>
      <c r="N120" s="77">
        <f t="shared" si="35"/>
        <v>2331.111111111111</v>
      </c>
      <c r="O120" s="72">
        <v>1286</v>
      </c>
      <c r="P120" s="80">
        <f t="shared" si="36"/>
        <v>87.90157211209842</v>
      </c>
      <c r="Q120" s="209"/>
    </row>
    <row r="121" spans="2:17" ht="18" customHeight="1">
      <c r="B121" s="70" t="s">
        <v>21</v>
      </c>
      <c r="C121" s="71">
        <f>E121+G121+I121+K121+M121</f>
        <v>14534</v>
      </c>
      <c r="D121" s="80">
        <f t="shared" si="37"/>
        <v>87.01430880680118</v>
      </c>
      <c r="E121" s="81">
        <v>8459</v>
      </c>
      <c r="F121" s="80">
        <f t="shared" si="38"/>
        <v>93.09927360774817</v>
      </c>
      <c r="G121" s="73">
        <v>120</v>
      </c>
      <c r="H121" s="80">
        <f t="shared" si="39"/>
        <v>116.50485436893203</v>
      </c>
      <c r="I121" s="71">
        <v>9</v>
      </c>
      <c r="J121" s="74" t="s">
        <v>23</v>
      </c>
      <c r="K121" s="71">
        <v>4835</v>
      </c>
      <c r="L121" s="80">
        <f t="shared" si="34"/>
        <v>69.47837332950137</v>
      </c>
      <c r="M121" s="71">
        <v>1111</v>
      </c>
      <c r="N121" s="77">
        <f t="shared" si="35"/>
        <v>200.18018018018017</v>
      </c>
      <c r="O121" s="72">
        <v>1171</v>
      </c>
      <c r="P121" s="80">
        <f t="shared" si="36"/>
        <v>82.99078667611623</v>
      </c>
      <c r="Q121" s="209"/>
    </row>
    <row r="122" spans="2:17" ht="18" customHeight="1">
      <c r="B122" s="70" t="s">
        <v>22</v>
      </c>
      <c r="C122" s="71">
        <f>E122+G122+I122+K122+M122</f>
        <v>18785</v>
      </c>
      <c r="D122" s="80">
        <f t="shared" si="37"/>
        <v>102.62223436219612</v>
      </c>
      <c r="E122" s="81">
        <v>13176</v>
      </c>
      <c r="F122" s="80">
        <f t="shared" si="38"/>
        <v>109.66292134831461</v>
      </c>
      <c r="G122" s="73">
        <v>55</v>
      </c>
      <c r="H122" s="80">
        <f t="shared" si="39"/>
        <v>48.24561403508772</v>
      </c>
      <c r="I122" s="71">
        <v>0</v>
      </c>
      <c r="J122" s="74" t="s">
        <v>23</v>
      </c>
      <c r="K122" s="71">
        <v>4877</v>
      </c>
      <c r="L122" s="80">
        <f t="shared" si="34"/>
        <v>90.51596139569413</v>
      </c>
      <c r="M122" s="71">
        <v>677</v>
      </c>
      <c r="N122" s="77">
        <f t="shared" si="35"/>
        <v>85.91370558375635</v>
      </c>
      <c r="O122" s="72">
        <v>1318</v>
      </c>
      <c r="P122" s="567">
        <f t="shared" si="36"/>
        <v>150.11389521640092</v>
      </c>
      <c r="Q122" s="209"/>
    </row>
    <row r="123" spans="2:17" ht="18" customHeight="1">
      <c r="B123" s="663" t="s">
        <v>16</v>
      </c>
      <c r="C123" s="664">
        <f>SUM(C120:C122)</f>
        <v>52765</v>
      </c>
      <c r="D123" s="665">
        <f t="shared" si="37"/>
        <v>100.43397986181168</v>
      </c>
      <c r="E123" s="702">
        <f>SUM(E120:E122)</f>
        <v>34973</v>
      </c>
      <c r="F123" s="665">
        <f t="shared" si="38"/>
        <v>102.33504023408923</v>
      </c>
      <c r="G123" s="703">
        <f>SUM(G120:G122)</f>
        <v>287</v>
      </c>
      <c r="H123" s="665">
        <f t="shared" si="39"/>
        <v>101.41342756183747</v>
      </c>
      <c r="I123" s="704">
        <f>SUM(I120:I122)</f>
        <v>9</v>
      </c>
      <c r="J123" s="665">
        <f>I123/I105*100</f>
        <v>150</v>
      </c>
      <c r="K123" s="704">
        <f>SUM(K120:K122)</f>
        <v>14659</v>
      </c>
      <c r="L123" s="665">
        <f t="shared" si="34"/>
        <v>87.85735690740186</v>
      </c>
      <c r="M123" s="704">
        <f>SUM(M120:M122)</f>
        <v>2837</v>
      </c>
      <c r="N123" s="665">
        <f t="shared" si="35"/>
        <v>204.39481268011525</v>
      </c>
      <c r="O123" s="705">
        <f>SUM(O120:O122)</f>
        <v>3775</v>
      </c>
      <c r="P123" s="665">
        <f t="shared" si="36"/>
        <v>100.61300639658847</v>
      </c>
      <c r="Q123" s="176"/>
    </row>
    <row r="124" spans="2:17" ht="18" customHeight="1" thickBot="1">
      <c r="B124" s="724" t="s">
        <v>191</v>
      </c>
      <c r="C124" s="725">
        <f>C119+C123</f>
        <v>105926</v>
      </c>
      <c r="D124" s="726">
        <f t="shared" si="37"/>
        <v>101.71304564920973</v>
      </c>
      <c r="E124" s="727">
        <f>E119+E123</f>
        <v>68606</v>
      </c>
      <c r="F124" s="726">
        <f t="shared" si="38"/>
        <v>104.49948211783342</v>
      </c>
      <c r="G124" s="725">
        <f>G119+G123</f>
        <v>579</v>
      </c>
      <c r="H124" s="726">
        <f t="shared" si="39"/>
        <v>101.22377622377623</v>
      </c>
      <c r="I124" s="725">
        <f>I119+I123</f>
        <v>1506</v>
      </c>
      <c r="J124" s="726">
        <f>I124/I106*100</f>
        <v>106.05633802816901</v>
      </c>
      <c r="K124" s="725">
        <f>K119+K123</f>
        <v>29861</v>
      </c>
      <c r="L124" s="726">
        <f t="shared" si="34"/>
        <v>90.66646424776074</v>
      </c>
      <c r="M124" s="725">
        <f>M119+M123</f>
        <v>5374</v>
      </c>
      <c r="N124" s="726">
        <f t="shared" si="35"/>
        <v>150.82795397137244</v>
      </c>
      <c r="O124" s="728">
        <f>O119+O123</f>
        <v>7073</v>
      </c>
      <c r="P124" s="729">
        <f t="shared" si="36"/>
        <v>97.10323997803405</v>
      </c>
      <c r="Q124" s="209"/>
    </row>
    <row r="125" spans="2:17" ht="18" customHeight="1">
      <c r="B125" s="70" t="s">
        <v>196</v>
      </c>
      <c r="C125" s="431">
        <f>E125+G125+I125+K125+M125</f>
        <v>19399</v>
      </c>
      <c r="D125" s="432">
        <f t="shared" si="37"/>
        <v>124.63218760038548</v>
      </c>
      <c r="E125" s="78">
        <v>11863</v>
      </c>
      <c r="F125" s="432">
        <f t="shared" si="38"/>
        <v>109.98516595586871</v>
      </c>
      <c r="G125" s="433">
        <v>112</v>
      </c>
      <c r="H125" s="432">
        <f t="shared" si="39"/>
        <v>99.11504424778761</v>
      </c>
      <c r="I125" s="431">
        <v>776</v>
      </c>
      <c r="J125" s="74" t="s">
        <v>23</v>
      </c>
      <c r="K125" s="431">
        <v>6133</v>
      </c>
      <c r="L125" s="432">
        <f t="shared" si="34"/>
        <v>133.4130954970633</v>
      </c>
      <c r="M125" s="431">
        <v>515</v>
      </c>
      <c r="N125" s="435">
        <f t="shared" si="35"/>
        <v>746.3768115942029</v>
      </c>
      <c r="O125" s="436">
        <v>1312</v>
      </c>
      <c r="P125" s="432">
        <f t="shared" si="36"/>
        <v>121.48148148148148</v>
      </c>
      <c r="Q125" s="209"/>
    </row>
    <row r="126" spans="2:17" ht="18" customHeight="1">
      <c r="B126" s="70" t="s">
        <v>24</v>
      </c>
      <c r="C126" s="71">
        <f>E126+G126+I126+K126+M126</f>
        <v>18903</v>
      </c>
      <c r="D126" s="80">
        <f t="shared" si="37"/>
        <v>107.02638432793567</v>
      </c>
      <c r="E126" s="81">
        <v>12230</v>
      </c>
      <c r="F126" s="80">
        <f t="shared" si="38"/>
        <v>116.04516557548155</v>
      </c>
      <c r="G126" s="73">
        <v>78</v>
      </c>
      <c r="H126" s="80">
        <f t="shared" si="39"/>
        <v>77.22772277227723</v>
      </c>
      <c r="I126" s="71">
        <v>813</v>
      </c>
      <c r="J126" s="80">
        <f>I126/I108*100</f>
        <v>50</v>
      </c>
      <c r="K126" s="71">
        <v>5506</v>
      </c>
      <c r="L126" s="80">
        <f t="shared" si="34"/>
        <v>102.22799851466766</v>
      </c>
      <c r="M126" s="71">
        <v>276</v>
      </c>
      <c r="N126" s="77">
        <f t="shared" si="35"/>
        <v>2760</v>
      </c>
      <c r="O126" s="72">
        <v>1244</v>
      </c>
      <c r="P126" s="80">
        <f t="shared" si="36"/>
        <v>99.04458598726114</v>
      </c>
      <c r="Q126" s="209"/>
    </row>
    <row r="127" spans="2:17" ht="18" customHeight="1">
      <c r="B127" s="70" t="s">
        <v>31</v>
      </c>
      <c r="C127" s="71">
        <f>E127+G127+I127+K127+M127</f>
        <v>17683</v>
      </c>
      <c r="D127" s="80">
        <f t="shared" si="37"/>
        <v>87.7263481668899</v>
      </c>
      <c r="E127" s="81">
        <v>10281</v>
      </c>
      <c r="F127" s="82">
        <f t="shared" si="38"/>
        <v>82.04452956667465</v>
      </c>
      <c r="G127" s="73">
        <v>60</v>
      </c>
      <c r="H127" s="80">
        <f t="shared" si="39"/>
        <v>136.36363636363635</v>
      </c>
      <c r="I127" s="71">
        <v>0</v>
      </c>
      <c r="J127" s="74" t="s">
        <v>23</v>
      </c>
      <c r="K127" s="71">
        <v>5577</v>
      </c>
      <c r="L127" s="80">
        <f t="shared" si="34"/>
        <v>91.68173598553345</v>
      </c>
      <c r="M127" s="71">
        <v>1765</v>
      </c>
      <c r="N127" s="77">
        <f t="shared" si="35"/>
        <v>118.61559139784946</v>
      </c>
      <c r="O127" s="72">
        <v>1448</v>
      </c>
      <c r="P127" s="338">
        <f t="shared" si="36"/>
        <v>115.28662420382165</v>
      </c>
      <c r="Q127" s="209"/>
    </row>
    <row r="128" spans="2:17" ht="18" customHeight="1">
      <c r="B128" s="730" t="s">
        <v>17</v>
      </c>
      <c r="C128" s="739">
        <f>SUM(C125:C127)</f>
        <v>55985</v>
      </c>
      <c r="D128" s="740">
        <f t="shared" si="37"/>
        <v>104.87224636595234</v>
      </c>
      <c r="E128" s="741">
        <f>SUM(E125:E127)</f>
        <v>34374</v>
      </c>
      <c r="F128" s="742">
        <f t="shared" si="38"/>
        <v>101.53000945179585</v>
      </c>
      <c r="G128" s="741">
        <f>SUM(G125:G127)</f>
        <v>250</v>
      </c>
      <c r="H128" s="743">
        <f t="shared" si="39"/>
        <v>96.89922480620154</v>
      </c>
      <c r="I128" s="739">
        <f>SUM(I125:I127)</f>
        <v>1589</v>
      </c>
      <c r="J128" s="744" t="s">
        <v>23</v>
      </c>
      <c r="K128" s="745">
        <f>SUM(K125:K127)</f>
        <v>17216</v>
      </c>
      <c r="L128" s="743">
        <f aca="true" t="shared" si="40" ref="L128:L145">K128/K110*100</f>
        <v>107.15797335989046</v>
      </c>
      <c r="M128" s="746">
        <f>SUM(M125:M127)</f>
        <v>2556</v>
      </c>
      <c r="N128" s="747">
        <f aca="true" t="shared" si="41" ref="N128:N145">M128/M110*100</f>
        <v>163.11423101467773</v>
      </c>
      <c r="O128" s="748">
        <f>SUM(O125:O127)</f>
        <v>4004</v>
      </c>
      <c r="P128" s="749">
        <f aca="true" t="shared" si="42" ref="P128:P145">O128/O110*100</f>
        <v>111.46993318485524</v>
      </c>
      <c r="Q128" s="209"/>
    </row>
    <row r="129" spans="2:17" ht="18" customHeight="1">
      <c r="B129" s="350" t="s">
        <v>34</v>
      </c>
      <c r="C129" s="71">
        <f>E129+G129+I129+K129+M129</f>
        <v>18736</v>
      </c>
      <c r="D129" s="80">
        <f t="shared" si="37"/>
        <v>114.24390243902438</v>
      </c>
      <c r="E129" s="72">
        <v>10373</v>
      </c>
      <c r="F129" s="80">
        <f t="shared" si="38"/>
        <v>107.98459296273163</v>
      </c>
      <c r="G129" s="73">
        <v>107</v>
      </c>
      <c r="H129" s="80">
        <f t="shared" si="39"/>
        <v>76.42857142857142</v>
      </c>
      <c r="I129" s="71">
        <v>0</v>
      </c>
      <c r="J129" s="74" t="s">
        <v>23</v>
      </c>
      <c r="K129" s="71">
        <v>7932</v>
      </c>
      <c r="L129" s="80">
        <f t="shared" si="40"/>
        <v>136.38239339752408</v>
      </c>
      <c r="M129" s="71">
        <v>324</v>
      </c>
      <c r="N129" s="77">
        <f t="shared" si="41"/>
        <v>38.66348448687351</v>
      </c>
      <c r="O129" s="72">
        <v>1456</v>
      </c>
      <c r="P129" s="80">
        <f t="shared" si="42"/>
        <v>91.62995594713657</v>
      </c>
      <c r="Q129" s="209"/>
    </row>
    <row r="130" spans="2:17" ht="18" customHeight="1">
      <c r="B130" s="70" t="s">
        <v>35</v>
      </c>
      <c r="C130" s="71">
        <f>E130+G130+I130+K130+M130</f>
        <v>11177</v>
      </c>
      <c r="D130" s="352">
        <f aca="true" t="shared" si="43" ref="D130:D146">C130/C112*100</f>
        <v>93.68818105616093</v>
      </c>
      <c r="E130" s="72">
        <v>8324</v>
      </c>
      <c r="F130" s="80">
        <f t="shared" si="38"/>
        <v>92.98480786416444</v>
      </c>
      <c r="G130" s="73">
        <v>101</v>
      </c>
      <c r="H130" s="80">
        <f t="shared" si="39"/>
        <v>252.5</v>
      </c>
      <c r="I130" s="71">
        <v>0</v>
      </c>
      <c r="J130" s="74" t="s">
        <v>23</v>
      </c>
      <c r="K130" s="71">
        <v>2489</v>
      </c>
      <c r="L130" s="80">
        <f t="shared" si="40"/>
        <v>105.06542845082313</v>
      </c>
      <c r="M130" s="71">
        <v>263</v>
      </c>
      <c r="N130" s="352">
        <f t="shared" si="41"/>
        <v>46.22144112478031</v>
      </c>
      <c r="O130" s="72">
        <v>828</v>
      </c>
      <c r="P130" s="80">
        <f t="shared" si="42"/>
        <v>87.1578947368421</v>
      </c>
      <c r="Q130" s="209"/>
    </row>
    <row r="131" spans="2:17" ht="18" customHeight="1">
      <c r="B131" s="70" t="s">
        <v>36</v>
      </c>
      <c r="C131" s="71">
        <f>E131+G131+I131+K131+M131</f>
        <v>13869</v>
      </c>
      <c r="D131" s="80">
        <f t="shared" si="43"/>
        <v>87.44089275581615</v>
      </c>
      <c r="E131" s="72">
        <v>7364</v>
      </c>
      <c r="F131" s="80">
        <f t="shared" si="38"/>
        <v>77.11802282961567</v>
      </c>
      <c r="G131" s="73">
        <v>109</v>
      </c>
      <c r="H131" s="80">
        <f t="shared" si="39"/>
        <v>227.08333333333334</v>
      </c>
      <c r="I131" s="71">
        <v>0</v>
      </c>
      <c r="J131" s="74" t="s">
        <v>23</v>
      </c>
      <c r="K131" s="71">
        <v>6051</v>
      </c>
      <c r="L131" s="80">
        <f t="shared" si="40"/>
        <v>97.32990188193662</v>
      </c>
      <c r="M131" s="71">
        <v>345</v>
      </c>
      <c r="N131" s="77">
        <f t="shared" si="41"/>
        <v>734.0425531914893</v>
      </c>
      <c r="O131" s="72">
        <v>1308</v>
      </c>
      <c r="P131" s="80">
        <f t="shared" si="42"/>
        <v>93.69627507163324</v>
      </c>
      <c r="Q131" s="209"/>
    </row>
    <row r="132" spans="2:17" ht="18" customHeight="1">
      <c r="B132" s="730" t="s">
        <v>12</v>
      </c>
      <c r="C132" s="739">
        <f>SUM(C129:C131)</f>
        <v>43782</v>
      </c>
      <c r="D132" s="740">
        <f t="shared" si="43"/>
        <v>99.07447217759272</v>
      </c>
      <c r="E132" s="741">
        <f>SUM(E129:E131)</f>
        <v>26061</v>
      </c>
      <c r="F132" s="742">
        <f aca="true" t="shared" si="44" ref="F132:F146">E132/E114*100</f>
        <v>92.72067456505498</v>
      </c>
      <c r="G132" s="739">
        <f>SUM(G129:G131)</f>
        <v>317</v>
      </c>
      <c r="H132" s="743">
        <f aca="true" t="shared" si="45" ref="H132:H146">G132/G114*100</f>
        <v>139.03508771929825</v>
      </c>
      <c r="I132" s="739">
        <f>SUM(I129:I131)</f>
        <v>0</v>
      </c>
      <c r="J132" s="744" t="s">
        <v>23</v>
      </c>
      <c r="K132" s="745">
        <f>SUM(K129:K131)</f>
        <v>16472</v>
      </c>
      <c r="L132" s="743">
        <f t="shared" si="40"/>
        <v>114.37300374947922</v>
      </c>
      <c r="M132" s="746">
        <f>SUM(M129:M131)</f>
        <v>932</v>
      </c>
      <c r="N132" s="747">
        <f t="shared" si="41"/>
        <v>64.0990371389271</v>
      </c>
      <c r="O132" s="748">
        <f>SUM(O129:O131)</f>
        <v>3592</v>
      </c>
      <c r="P132" s="742">
        <f t="shared" si="42"/>
        <v>91.2833545108005</v>
      </c>
      <c r="Q132" s="209"/>
    </row>
    <row r="133" spans="2:17" ht="18" customHeight="1">
      <c r="B133" s="167" t="s">
        <v>205</v>
      </c>
      <c r="C133" s="275">
        <f>C128+C132</f>
        <v>99767</v>
      </c>
      <c r="D133" s="755">
        <f t="shared" si="43"/>
        <v>102.24647706892134</v>
      </c>
      <c r="E133" s="277">
        <f>E128+E132</f>
        <v>60435</v>
      </c>
      <c r="F133" s="755">
        <f t="shared" si="44"/>
        <v>97.53401223310686</v>
      </c>
      <c r="G133" s="275">
        <f>G128+G132</f>
        <v>567</v>
      </c>
      <c r="H133" s="755">
        <f t="shared" si="45"/>
        <v>116.66666666666667</v>
      </c>
      <c r="I133" s="275">
        <f>I128+I132</f>
        <v>1589</v>
      </c>
      <c r="J133" s="755">
        <f>I133/I115*100</f>
        <v>97.06780696395846</v>
      </c>
      <c r="K133" s="275">
        <f>K128+K132</f>
        <v>33688</v>
      </c>
      <c r="L133" s="755">
        <f t="shared" si="40"/>
        <v>110.56846527504267</v>
      </c>
      <c r="M133" s="275">
        <f>M128+M132</f>
        <v>3488</v>
      </c>
      <c r="N133" s="755">
        <f t="shared" si="41"/>
        <v>115.45845746441576</v>
      </c>
      <c r="O133" s="281">
        <f>O128+O132</f>
        <v>7596</v>
      </c>
      <c r="P133" s="755">
        <f t="shared" si="42"/>
        <v>100.91669988043046</v>
      </c>
      <c r="Q133" s="176"/>
    </row>
    <row r="134" spans="2:17" ht="18" customHeight="1">
      <c r="B134" s="70" t="s">
        <v>37</v>
      </c>
      <c r="C134" s="71">
        <f>E134+G134+I134+K134+M134</f>
        <v>18805</v>
      </c>
      <c r="D134" s="80">
        <f t="shared" si="43"/>
        <v>99.52368351415718</v>
      </c>
      <c r="E134" s="81">
        <v>11610</v>
      </c>
      <c r="F134" s="80">
        <f t="shared" si="44"/>
        <v>89.10891089108911</v>
      </c>
      <c r="G134" s="73">
        <v>104</v>
      </c>
      <c r="H134" s="80">
        <f t="shared" si="45"/>
        <v>76.47058823529412</v>
      </c>
      <c r="I134" s="71">
        <v>553</v>
      </c>
      <c r="J134" s="800" t="s">
        <v>23</v>
      </c>
      <c r="K134" s="71">
        <v>5262</v>
      </c>
      <c r="L134" s="80">
        <f t="shared" si="40"/>
        <v>111.90982560612505</v>
      </c>
      <c r="M134" s="71">
        <v>1276</v>
      </c>
      <c r="N134" s="77">
        <f t="shared" si="41"/>
        <v>124.12451361867704</v>
      </c>
      <c r="O134" s="72">
        <v>1379</v>
      </c>
      <c r="P134" s="80">
        <f t="shared" si="42"/>
        <v>147.4866310160428</v>
      </c>
      <c r="Q134" s="209"/>
    </row>
    <row r="135" spans="2:17" ht="18" customHeight="1">
      <c r="B135" s="70" t="s">
        <v>40</v>
      </c>
      <c r="C135" s="71">
        <f>E135+G135+I135+K135+M135</f>
        <v>17559</v>
      </c>
      <c r="D135" s="80">
        <f t="shared" si="43"/>
        <v>97.04858232465594</v>
      </c>
      <c r="E135" s="81">
        <v>10883</v>
      </c>
      <c r="F135" s="80">
        <f t="shared" si="44"/>
        <v>98.79266521423385</v>
      </c>
      <c r="G135" s="73">
        <v>82</v>
      </c>
      <c r="H135" s="80">
        <f t="shared" si="45"/>
        <v>87.2340425531915</v>
      </c>
      <c r="I135" s="71">
        <v>1077</v>
      </c>
      <c r="J135" s="80">
        <f>I135/I117*100</f>
        <v>71.9438877755511</v>
      </c>
      <c r="K135" s="71">
        <v>4290</v>
      </c>
      <c r="L135" s="80">
        <f t="shared" si="40"/>
        <v>95.56694141234128</v>
      </c>
      <c r="M135" s="71">
        <v>1227</v>
      </c>
      <c r="N135" s="77">
        <f t="shared" si="41"/>
        <v>123.06920762286862</v>
      </c>
      <c r="O135" s="72">
        <v>1063</v>
      </c>
      <c r="P135" s="80">
        <f t="shared" si="42"/>
        <v>100.09416195856873</v>
      </c>
      <c r="Q135" s="209"/>
    </row>
    <row r="136" spans="2:17" ht="18" customHeight="1">
      <c r="B136" s="70" t="s">
        <v>54</v>
      </c>
      <c r="C136" s="71">
        <f>E136+G136+I136+K136+M136</f>
        <v>17507</v>
      </c>
      <c r="D136" s="398">
        <f t="shared" si="43"/>
        <v>108.24831509305632</v>
      </c>
      <c r="E136" s="81">
        <v>9739</v>
      </c>
      <c r="F136" s="80">
        <f t="shared" si="44"/>
        <v>101.57488527325825</v>
      </c>
      <c r="G136" s="73">
        <v>50</v>
      </c>
      <c r="H136" s="80">
        <f t="shared" si="45"/>
        <v>80.64516129032258</v>
      </c>
      <c r="I136" s="71">
        <v>0</v>
      </c>
      <c r="J136" s="74" t="s">
        <v>23</v>
      </c>
      <c r="K136" s="71">
        <v>7043</v>
      </c>
      <c r="L136" s="80">
        <f t="shared" si="40"/>
        <v>117.1685243719847</v>
      </c>
      <c r="M136" s="71">
        <v>675</v>
      </c>
      <c r="N136" s="77">
        <f t="shared" si="41"/>
        <v>131.8359375</v>
      </c>
      <c r="O136" s="72">
        <v>1403</v>
      </c>
      <c r="P136" s="80">
        <f t="shared" si="42"/>
        <v>107.84012298232129</v>
      </c>
      <c r="Q136" s="209"/>
    </row>
    <row r="137" spans="2:17" ht="18" customHeight="1">
      <c r="B137" s="730" t="s">
        <v>14</v>
      </c>
      <c r="C137" s="739">
        <f>SUM(C134:C136)</f>
        <v>53871</v>
      </c>
      <c r="D137" s="740">
        <f t="shared" si="43"/>
        <v>101.33556554617107</v>
      </c>
      <c r="E137" s="741">
        <f>SUM(E134:E136)</f>
        <v>32232</v>
      </c>
      <c r="F137" s="742">
        <f t="shared" si="44"/>
        <v>95.83444830969583</v>
      </c>
      <c r="G137" s="739">
        <f>SUM(G134:G136)</f>
        <v>236</v>
      </c>
      <c r="H137" s="743">
        <f t="shared" si="45"/>
        <v>80.82191780821918</v>
      </c>
      <c r="I137" s="739">
        <f>SUM(I134:I136)</f>
        <v>1630</v>
      </c>
      <c r="J137" s="743">
        <f>I137/I119*100</f>
        <v>108.88443553774214</v>
      </c>
      <c r="K137" s="745">
        <f>SUM(K134:K136)</f>
        <v>16595</v>
      </c>
      <c r="L137" s="743">
        <f t="shared" si="40"/>
        <v>109.1632679910538</v>
      </c>
      <c r="M137" s="746">
        <f>SUM(M134:M136)</f>
        <v>3178</v>
      </c>
      <c r="N137" s="747">
        <f t="shared" si="41"/>
        <v>125.26606227828142</v>
      </c>
      <c r="O137" s="748">
        <f>SUM(O134:O136)</f>
        <v>3845</v>
      </c>
      <c r="P137" s="742">
        <f t="shared" si="42"/>
        <v>116.58580958156459</v>
      </c>
      <c r="Q137" s="209"/>
    </row>
    <row r="138" spans="2:17" ht="18" customHeight="1">
      <c r="B138" s="70" t="s">
        <v>20</v>
      </c>
      <c r="C138" s="71">
        <f>E138+G138+I138+K138+M138</f>
        <v>14146</v>
      </c>
      <c r="D138" s="80">
        <f t="shared" si="43"/>
        <v>72.74503753985395</v>
      </c>
      <c r="E138" s="81">
        <v>9357</v>
      </c>
      <c r="F138" s="80">
        <f t="shared" si="44"/>
        <v>70.15294646873595</v>
      </c>
      <c r="G138" s="73">
        <v>92</v>
      </c>
      <c r="H138" s="80">
        <f t="shared" si="45"/>
        <v>82.14285714285714</v>
      </c>
      <c r="I138" s="71">
        <v>0</v>
      </c>
      <c r="J138" s="74" t="s">
        <v>23</v>
      </c>
      <c r="K138" s="71">
        <v>3578</v>
      </c>
      <c r="L138" s="80">
        <f t="shared" si="40"/>
        <v>72.32666262381241</v>
      </c>
      <c r="M138" s="71">
        <v>1119</v>
      </c>
      <c r="N138" s="77">
        <f t="shared" si="41"/>
        <v>106.67302192564347</v>
      </c>
      <c r="O138" s="72">
        <v>1452</v>
      </c>
      <c r="P138" s="80">
        <f t="shared" si="42"/>
        <v>112.90824261275272</v>
      </c>
      <c r="Q138" s="209"/>
    </row>
    <row r="139" spans="2:17" ht="18" customHeight="1">
      <c r="B139" s="70" t="s">
        <v>21</v>
      </c>
      <c r="C139" s="71">
        <f>E139+G139+I139+K139+M139</f>
        <v>18523</v>
      </c>
      <c r="D139" s="80">
        <f t="shared" si="43"/>
        <v>127.44598871611394</v>
      </c>
      <c r="E139" s="81">
        <v>12255</v>
      </c>
      <c r="F139" s="80">
        <f t="shared" si="44"/>
        <v>144.87528076604798</v>
      </c>
      <c r="G139" s="73">
        <v>90</v>
      </c>
      <c r="H139" s="80">
        <f t="shared" si="45"/>
        <v>75</v>
      </c>
      <c r="I139" s="71">
        <v>0</v>
      </c>
      <c r="J139" s="74" t="s">
        <v>23</v>
      </c>
      <c r="K139" s="71">
        <v>5267</v>
      </c>
      <c r="L139" s="80">
        <f t="shared" si="40"/>
        <v>108.9348500517063</v>
      </c>
      <c r="M139" s="71">
        <v>911</v>
      </c>
      <c r="N139" s="77">
        <f t="shared" si="41"/>
        <v>81.998199819982</v>
      </c>
      <c r="O139" s="72">
        <v>1568</v>
      </c>
      <c r="P139" s="80">
        <f t="shared" si="42"/>
        <v>133.90264730999147</v>
      </c>
      <c r="Q139" s="209"/>
    </row>
    <row r="140" spans="2:17" ht="18" customHeight="1">
      <c r="B140" s="70" t="s">
        <v>22</v>
      </c>
      <c r="C140" s="71">
        <f>E140+G140+I140+K140+M140</f>
        <v>14651</v>
      </c>
      <c r="D140" s="80">
        <f t="shared" si="43"/>
        <v>77.99307958477509</v>
      </c>
      <c r="E140" s="81">
        <v>8575</v>
      </c>
      <c r="F140" s="80">
        <f t="shared" si="44"/>
        <v>65.08044930176078</v>
      </c>
      <c r="G140" s="73">
        <v>64</v>
      </c>
      <c r="H140" s="80">
        <f t="shared" si="45"/>
        <v>116.36363636363636</v>
      </c>
      <c r="I140" s="71">
        <v>0</v>
      </c>
      <c r="J140" s="74" t="s">
        <v>23</v>
      </c>
      <c r="K140" s="71">
        <v>5977</v>
      </c>
      <c r="L140" s="80">
        <f t="shared" si="40"/>
        <v>122.55484929259791</v>
      </c>
      <c r="M140" s="71">
        <v>35</v>
      </c>
      <c r="N140" s="77">
        <f t="shared" si="41"/>
        <v>5.1698670605613</v>
      </c>
      <c r="O140" s="72">
        <v>1170</v>
      </c>
      <c r="P140" s="567">
        <f t="shared" si="42"/>
        <v>88.77086494688923</v>
      </c>
      <c r="Q140" s="209"/>
    </row>
    <row r="141" spans="2:17" ht="18" customHeight="1">
      <c r="B141" s="730" t="s">
        <v>16</v>
      </c>
      <c r="C141" s="739">
        <f>SUM(C138:C140)</f>
        <v>47320</v>
      </c>
      <c r="D141" s="740">
        <f t="shared" si="43"/>
        <v>89.68065952809627</v>
      </c>
      <c r="E141" s="772">
        <f>SUM(E138:E140)</f>
        <v>30187</v>
      </c>
      <c r="F141" s="740">
        <f t="shared" si="44"/>
        <v>86.31515740714265</v>
      </c>
      <c r="G141" s="773">
        <f>SUM(G138:G140)</f>
        <v>246</v>
      </c>
      <c r="H141" s="740">
        <f t="shared" si="45"/>
        <v>85.71428571428571</v>
      </c>
      <c r="I141" s="774">
        <f>SUM(I138:I140)</f>
        <v>0</v>
      </c>
      <c r="J141" s="740">
        <f>I141/I123*100</f>
        <v>0</v>
      </c>
      <c r="K141" s="774">
        <f>SUM(K138:K140)</f>
        <v>14822</v>
      </c>
      <c r="L141" s="740">
        <f t="shared" si="40"/>
        <v>101.11194488027833</v>
      </c>
      <c r="M141" s="774">
        <f>SUM(M138:M140)</f>
        <v>2065</v>
      </c>
      <c r="N141" s="740">
        <f t="shared" si="41"/>
        <v>72.78815650334862</v>
      </c>
      <c r="O141" s="775">
        <f>SUM(O138:O140)</f>
        <v>4190</v>
      </c>
      <c r="P141" s="740">
        <f t="shared" si="42"/>
        <v>110.99337748344371</v>
      </c>
      <c r="Q141" s="176"/>
    </row>
    <row r="142" spans="2:17" ht="18" customHeight="1" thickBot="1">
      <c r="B142" s="776" t="s">
        <v>210</v>
      </c>
      <c r="C142" s="777">
        <f>C137+C141</f>
        <v>101191</v>
      </c>
      <c r="D142" s="778">
        <f t="shared" si="43"/>
        <v>95.52989823084039</v>
      </c>
      <c r="E142" s="779">
        <f>E137+E141</f>
        <v>62419</v>
      </c>
      <c r="F142" s="778">
        <f t="shared" si="44"/>
        <v>90.98183832317874</v>
      </c>
      <c r="G142" s="777">
        <f>G137+G141</f>
        <v>482</v>
      </c>
      <c r="H142" s="778">
        <f t="shared" si="45"/>
        <v>83.24697754749567</v>
      </c>
      <c r="I142" s="777">
        <f>I137+I141</f>
        <v>1630</v>
      </c>
      <c r="J142" s="778">
        <f>I142/I124*100</f>
        <v>108.23373173970782</v>
      </c>
      <c r="K142" s="777">
        <f>K137+K141</f>
        <v>31417</v>
      </c>
      <c r="L142" s="778">
        <f t="shared" si="40"/>
        <v>105.21081008673521</v>
      </c>
      <c r="M142" s="777">
        <f>M137+M141</f>
        <v>5243</v>
      </c>
      <c r="N142" s="778">
        <f t="shared" si="41"/>
        <v>97.56233717901004</v>
      </c>
      <c r="O142" s="780">
        <f>O137+O141</f>
        <v>8035</v>
      </c>
      <c r="P142" s="781">
        <f t="shared" si="42"/>
        <v>113.60101795560583</v>
      </c>
      <c r="Q142" s="209"/>
    </row>
    <row r="143" spans="2:17" ht="18" customHeight="1">
      <c r="B143" s="70" t="s">
        <v>214</v>
      </c>
      <c r="C143" s="431">
        <f>E143+G143+I143+K143+M143</f>
        <v>18932</v>
      </c>
      <c r="D143" s="432">
        <f t="shared" si="43"/>
        <v>97.59265941543379</v>
      </c>
      <c r="E143" s="78">
        <v>9867</v>
      </c>
      <c r="F143" s="432">
        <f t="shared" si="44"/>
        <v>83.17457641406052</v>
      </c>
      <c r="G143" s="433">
        <v>74</v>
      </c>
      <c r="H143" s="432">
        <f t="shared" si="45"/>
        <v>66.07142857142857</v>
      </c>
      <c r="I143" s="431">
        <v>115</v>
      </c>
      <c r="J143" s="432">
        <f>I143/I125*100</f>
        <v>14.81958762886598</v>
      </c>
      <c r="K143" s="431">
        <v>7787</v>
      </c>
      <c r="L143" s="432">
        <f t="shared" si="40"/>
        <v>126.968857003098</v>
      </c>
      <c r="M143" s="431">
        <v>1089</v>
      </c>
      <c r="N143" s="435">
        <f t="shared" si="41"/>
        <v>211.45631067961165</v>
      </c>
      <c r="O143" s="436">
        <v>1176</v>
      </c>
      <c r="P143" s="432">
        <f t="shared" si="42"/>
        <v>89.63414634146342</v>
      </c>
      <c r="Q143" s="209"/>
    </row>
    <row r="144" spans="2:17" ht="18" customHeight="1">
      <c r="B144" s="70" t="s">
        <v>24</v>
      </c>
      <c r="C144" s="71">
        <f>E144+G144+I144+K144+M144</f>
        <v>18232</v>
      </c>
      <c r="D144" s="80">
        <f t="shared" si="43"/>
        <v>96.45029889435538</v>
      </c>
      <c r="E144" s="81">
        <v>11160</v>
      </c>
      <c r="F144" s="80">
        <f t="shared" si="44"/>
        <v>91.25102207686018</v>
      </c>
      <c r="G144" s="73">
        <v>60</v>
      </c>
      <c r="H144" s="80">
        <f t="shared" si="45"/>
        <v>76.92307692307693</v>
      </c>
      <c r="I144" s="71">
        <v>1738</v>
      </c>
      <c r="J144" s="80">
        <f>I144/I126*100</f>
        <v>213.7761377613776</v>
      </c>
      <c r="K144" s="71">
        <v>3959</v>
      </c>
      <c r="L144" s="80">
        <f t="shared" si="40"/>
        <v>71.90337813294587</v>
      </c>
      <c r="M144" s="71">
        <v>1315</v>
      </c>
      <c r="N144" s="77">
        <f t="shared" si="41"/>
        <v>476.4492753623189</v>
      </c>
      <c r="O144" s="72">
        <v>1413</v>
      </c>
      <c r="P144" s="80">
        <f t="shared" si="42"/>
        <v>113.58520900321543</v>
      </c>
      <c r="Q144" s="209"/>
    </row>
    <row r="145" spans="2:17" ht="18" customHeight="1">
      <c r="B145" s="70" t="s">
        <v>31</v>
      </c>
      <c r="C145" s="71">
        <f>E145+G145+I145+K145+M145</f>
        <v>16729</v>
      </c>
      <c r="D145" s="80">
        <f t="shared" si="43"/>
        <v>94.60498784142962</v>
      </c>
      <c r="E145" s="81">
        <v>9979</v>
      </c>
      <c r="F145" s="82">
        <f t="shared" si="44"/>
        <v>97.06254255422624</v>
      </c>
      <c r="G145" s="73">
        <v>118</v>
      </c>
      <c r="H145" s="80">
        <f t="shared" si="45"/>
        <v>196.66666666666666</v>
      </c>
      <c r="I145" s="71">
        <v>0</v>
      </c>
      <c r="J145" s="74" t="s">
        <v>23</v>
      </c>
      <c r="K145" s="71">
        <v>5856</v>
      </c>
      <c r="L145" s="80">
        <f t="shared" si="40"/>
        <v>105.00268961807424</v>
      </c>
      <c r="M145" s="71">
        <v>776</v>
      </c>
      <c r="N145" s="77">
        <f t="shared" si="41"/>
        <v>43.96600566572238</v>
      </c>
      <c r="O145" s="72">
        <v>1485</v>
      </c>
      <c r="P145" s="338">
        <f t="shared" si="42"/>
        <v>102.55524861878453</v>
      </c>
      <c r="Q145" s="209"/>
    </row>
    <row r="146" spans="2:16" ht="18" customHeight="1">
      <c r="B146" s="803" t="s">
        <v>17</v>
      </c>
      <c r="C146" s="804">
        <f>SUM(C143:C145)</f>
        <v>53893</v>
      </c>
      <c r="D146" s="805">
        <f t="shared" si="43"/>
        <v>96.26328480843083</v>
      </c>
      <c r="E146" s="806">
        <f>SUM(E143:E145)</f>
        <v>31006</v>
      </c>
      <c r="F146" s="807">
        <f t="shared" si="44"/>
        <v>90.20189678245185</v>
      </c>
      <c r="G146" s="806">
        <f>SUM(G143:G145)</f>
        <v>252</v>
      </c>
      <c r="H146" s="808">
        <f t="shared" si="45"/>
        <v>100.8</v>
      </c>
      <c r="I146" s="804">
        <f>SUM(I143:I145)</f>
        <v>1853</v>
      </c>
      <c r="J146" s="809" t="s">
        <v>23</v>
      </c>
      <c r="K146" s="810">
        <f>SUM(K143:K145)</f>
        <v>17602</v>
      </c>
      <c r="L146" s="808">
        <f>K146/K128*100</f>
        <v>102.24210037174721</v>
      </c>
      <c r="M146" s="811">
        <f>SUM(M143:M145)</f>
        <v>3180</v>
      </c>
      <c r="N146" s="812">
        <f>M146/M128*100</f>
        <v>124.4131455399061</v>
      </c>
      <c r="O146" s="813">
        <f>SUM(O143:O145)</f>
        <v>4074</v>
      </c>
      <c r="P146" s="814">
        <f>O146/O128*100</f>
        <v>101.74825174825175</v>
      </c>
    </row>
    <row r="147" spans="2:16" ht="18" customHeight="1">
      <c r="B147" s="828" t="s">
        <v>222</v>
      </c>
      <c r="C147" s="71">
        <f>E147+G147+I147+K147+M147</f>
        <v>18394</v>
      </c>
      <c r="D147" s="80">
        <f>C147/C129*100</f>
        <v>98.17463706233987</v>
      </c>
      <c r="E147" s="81">
        <v>11017</v>
      </c>
      <c r="F147" s="82">
        <f>E147/E129*100</f>
        <v>106.20842572062084</v>
      </c>
      <c r="G147" s="73">
        <v>73</v>
      </c>
      <c r="H147" s="80">
        <f>G147/G129*100</f>
        <v>68.22429906542055</v>
      </c>
      <c r="I147" s="71">
        <v>0</v>
      </c>
      <c r="J147" s="74" t="s">
        <v>23</v>
      </c>
      <c r="K147" s="71">
        <v>6809</v>
      </c>
      <c r="L147" s="80">
        <f>K147/K129*100</f>
        <v>85.84215834594049</v>
      </c>
      <c r="M147" s="71">
        <v>495</v>
      </c>
      <c r="N147" s="77">
        <f>M147/M129*100</f>
        <v>152.77777777777777</v>
      </c>
      <c r="O147" s="72">
        <v>1369</v>
      </c>
      <c r="P147" s="338">
        <f>O147/O129*100</f>
        <v>94.02472527472527</v>
      </c>
    </row>
    <row r="148" spans="2:16" ht="18" customHeight="1" thickBot="1">
      <c r="B148" s="829" t="s">
        <v>225</v>
      </c>
      <c r="C148" s="830">
        <f>E148+G148+I148+K148+M148</f>
        <v>15400</v>
      </c>
      <c r="D148" s="831">
        <f>C148/C130*100</f>
        <v>137.7829471235573</v>
      </c>
      <c r="E148" s="832">
        <v>10295</v>
      </c>
      <c r="F148" s="833">
        <f>E148/E130*100</f>
        <v>123.67851994233541</v>
      </c>
      <c r="G148" s="834">
        <v>41</v>
      </c>
      <c r="H148" s="831">
        <f>G148/G130*100</f>
        <v>40.5940594059406</v>
      </c>
      <c r="I148" s="830">
        <v>0</v>
      </c>
      <c r="J148" s="835" t="s">
        <v>23</v>
      </c>
      <c r="K148" s="830">
        <v>4619</v>
      </c>
      <c r="L148" s="831">
        <f>K148/K130*100</f>
        <v>185.5765367617517</v>
      </c>
      <c r="M148" s="830">
        <v>445</v>
      </c>
      <c r="N148" s="836">
        <f>M148/M130*100</f>
        <v>169.20152091254752</v>
      </c>
      <c r="O148" s="837">
        <v>901</v>
      </c>
      <c r="P148" s="831">
        <f>O148/O130*100</f>
        <v>108.81642512077295</v>
      </c>
    </row>
    <row r="149" spans="2:16" ht="15" thickTop="1">
      <c r="B149" s="84" t="s">
        <v>58</v>
      </c>
      <c r="C149" s="85">
        <v>357710</v>
      </c>
      <c r="D149" s="85">
        <v>96</v>
      </c>
      <c r="E149" s="86">
        <v>232357</v>
      </c>
      <c r="F149" s="85">
        <v>96</v>
      </c>
      <c r="G149" s="85">
        <v>2755</v>
      </c>
      <c r="H149" s="85">
        <v>86</v>
      </c>
      <c r="I149" s="85">
        <v>8139</v>
      </c>
      <c r="J149" s="85">
        <v>89</v>
      </c>
      <c r="K149" s="85">
        <v>98219</v>
      </c>
      <c r="L149" s="85">
        <v>96</v>
      </c>
      <c r="M149" s="85">
        <v>16240</v>
      </c>
      <c r="N149" s="100">
        <v>100</v>
      </c>
      <c r="O149" s="86">
        <v>19401</v>
      </c>
      <c r="P149" s="85">
        <v>104</v>
      </c>
    </row>
    <row r="150" spans="2:16" ht="14.25">
      <c r="B150" s="84" t="s">
        <v>153</v>
      </c>
      <c r="C150" s="85">
        <v>322357</v>
      </c>
      <c r="D150" s="85">
        <v>90</v>
      </c>
      <c r="E150" s="86">
        <v>187911</v>
      </c>
      <c r="F150" s="85">
        <v>81</v>
      </c>
      <c r="G150" s="85">
        <v>2497</v>
      </c>
      <c r="H150" s="85">
        <v>91</v>
      </c>
      <c r="I150" s="85">
        <v>5828</v>
      </c>
      <c r="J150" s="85">
        <v>72</v>
      </c>
      <c r="K150" s="85">
        <v>110388</v>
      </c>
      <c r="L150" s="85">
        <v>112</v>
      </c>
      <c r="M150" s="85">
        <v>15733</v>
      </c>
      <c r="N150" s="100">
        <v>97</v>
      </c>
      <c r="O150" s="86">
        <v>19379</v>
      </c>
      <c r="P150" s="85">
        <v>100</v>
      </c>
    </row>
    <row r="151" spans="2:16" ht="14.25">
      <c r="B151" s="84" t="s">
        <v>154</v>
      </c>
      <c r="C151" s="85">
        <v>301329</v>
      </c>
      <c r="D151" s="85">
        <v>93</v>
      </c>
      <c r="E151" s="86">
        <v>175167</v>
      </c>
      <c r="F151" s="85">
        <v>93</v>
      </c>
      <c r="G151" s="85">
        <v>2500</v>
      </c>
      <c r="H151" s="85">
        <v>100</v>
      </c>
      <c r="I151" s="85">
        <v>6281</v>
      </c>
      <c r="J151" s="85">
        <v>108</v>
      </c>
      <c r="K151" s="85">
        <v>102496</v>
      </c>
      <c r="L151" s="85">
        <v>93</v>
      </c>
      <c r="M151" s="85">
        <v>14885</v>
      </c>
      <c r="N151" s="100">
        <v>95</v>
      </c>
      <c r="O151" s="86">
        <v>19513</v>
      </c>
      <c r="P151" s="85">
        <v>101</v>
      </c>
    </row>
    <row r="152" spans="2:16" ht="14.25">
      <c r="B152" s="84" t="s">
        <v>155</v>
      </c>
      <c r="C152" s="85">
        <v>312806</v>
      </c>
      <c r="D152" s="85">
        <v>104</v>
      </c>
      <c r="E152" s="87">
        <v>189897</v>
      </c>
      <c r="F152" s="85">
        <v>108</v>
      </c>
      <c r="G152" s="85">
        <v>2349</v>
      </c>
      <c r="H152" s="85">
        <v>94</v>
      </c>
      <c r="I152" s="85">
        <v>8634</v>
      </c>
      <c r="J152" s="85">
        <v>137</v>
      </c>
      <c r="K152" s="85">
        <v>98573</v>
      </c>
      <c r="L152" s="85">
        <v>96</v>
      </c>
      <c r="M152" s="85">
        <v>13353</v>
      </c>
      <c r="N152" s="100">
        <v>90</v>
      </c>
      <c r="O152" s="87">
        <v>18085</v>
      </c>
      <c r="P152" s="85">
        <v>93</v>
      </c>
    </row>
    <row r="153" spans="2:17" ht="14.25">
      <c r="B153" s="607" t="s">
        <v>156</v>
      </c>
      <c r="C153" s="85">
        <f>C24+C29+C33+C38</f>
        <v>246185</v>
      </c>
      <c r="D153" s="608">
        <f>C154/C152*100</f>
        <v>65.45398745548358</v>
      </c>
      <c r="E153" s="609">
        <f>E24+E29+E33+E38</f>
        <v>149081</v>
      </c>
      <c r="F153" s="608">
        <f>E154/E152*100</f>
        <v>66.23748663749296</v>
      </c>
      <c r="G153" s="85">
        <f>G24+G29+G33+G38</f>
        <v>1572</v>
      </c>
      <c r="H153" s="608">
        <f>G154/G152*100</f>
        <v>57.34355044699873</v>
      </c>
      <c r="I153" s="85">
        <f>I24+I29+I33+I38</f>
        <v>5125</v>
      </c>
      <c r="J153" s="608">
        <f>I154/I152*100</f>
        <v>49.73361130414639</v>
      </c>
      <c r="K153" s="85">
        <f>K24+K29+K33+K38</f>
        <v>79127</v>
      </c>
      <c r="L153" s="608">
        <f>K154/K152*100</f>
        <v>66.98588863076095</v>
      </c>
      <c r="M153" s="85">
        <f>M24+M29+M33+M38</f>
        <v>11279</v>
      </c>
      <c r="N153" s="608">
        <f>M154/M152*100</f>
        <v>54.594473152100655</v>
      </c>
      <c r="O153" s="609">
        <f>O24+O29+O33+O38</f>
        <v>16491</v>
      </c>
      <c r="P153" s="610">
        <f>O154/O152*100</f>
        <v>83.51672656897982</v>
      </c>
      <c r="Q153" s="176"/>
    </row>
    <row r="154" spans="2:17" ht="14.25">
      <c r="B154" s="607" t="s">
        <v>157</v>
      </c>
      <c r="C154" s="85">
        <f>C42+C47+C51+C56</f>
        <v>204744</v>
      </c>
      <c r="D154" s="608">
        <f aca="true" t="shared" si="46" ref="D154:D159">C154/C153*100</f>
        <v>83.16672421146698</v>
      </c>
      <c r="E154" s="86">
        <f>E42+E47+E51+E56</f>
        <v>125783</v>
      </c>
      <c r="F154" s="608">
        <f aca="true" t="shared" si="47" ref="F154:F159">E154/E153*100</f>
        <v>84.37225400956527</v>
      </c>
      <c r="G154" s="85">
        <f>G42+G47+G51+G56</f>
        <v>1347</v>
      </c>
      <c r="H154" s="608">
        <f aca="true" t="shared" si="48" ref="H154:H159">G154/G153*100</f>
        <v>85.68702290076335</v>
      </c>
      <c r="I154" s="85">
        <f>I42+I47+I51+I56</f>
        <v>4294</v>
      </c>
      <c r="J154" s="608">
        <f aca="true" t="shared" si="49" ref="J154:J159">I154/I153*100</f>
        <v>83.78536585365853</v>
      </c>
      <c r="K154" s="85">
        <f>K42+K47+K51+K56</f>
        <v>66030</v>
      </c>
      <c r="L154" s="608">
        <f aca="true" t="shared" si="50" ref="L154:L159">K154/K153*100</f>
        <v>83.44812769345482</v>
      </c>
      <c r="M154" s="85">
        <f>M42+M47+M51+M56</f>
        <v>7290</v>
      </c>
      <c r="N154" s="608">
        <f aca="true" t="shared" si="51" ref="N154:N159">M154/M153*100</f>
        <v>64.63338948488341</v>
      </c>
      <c r="O154" s="86">
        <f>O42+O47+O51+O56</f>
        <v>15104</v>
      </c>
      <c r="P154" s="608">
        <f aca="true" t="shared" si="52" ref="P154:P159">O154/O153*100</f>
        <v>91.58935176763083</v>
      </c>
      <c r="Q154" s="176"/>
    </row>
    <row r="155" spans="2:17" ht="14.25">
      <c r="B155" s="607" t="s">
        <v>158</v>
      </c>
      <c r="C155" s="85">
        <f>C60+C65+C69+C74</f>
        <v>236967</v>
      </c>
      <c r="D155" s="608">
        <f t="shared" si="46"/>
        <v>115.73819013011371</v>
      </c>
      <c r="E155" s="609">
        <f>E60+E65+E69+E74</f>
        <v>148647</v>
      </c>
      <c r="F155" s="608">
        <f t="shared" si="47"/>
        <v>118.17733716002958</v>
      </c>
      <c r="G155" s="85">
        <f>G60+G65+G69+G74</f>
        <v>1453</v>
      </c>
      <c r="H155" s="608">
        <f t="shared" si="48"/>
        <v>107.86933927245732</v>
      </c>
      <c r="I155" s="85">
        <f>I60+I65+I69+I74</f>
        <v>4702</v>
      </c>
      <c r="J155" s="608">
        <f t="shared" si="49"/>
        <v>109.5016301816488</v>
      </c>
      <c r="K155" s="85">
        <f>K60+K65+K69+K74</f>
        <v>76947</v>
      </c>
      <c r="L155" s="608">
        <f t="shared" si="50"/>
        <v>116.53339391185824</v>
      </c>
      <c r="M155" s="85">
        <f>M60+M65+M69+M74</f>
        <v>5218</v>
      </c>
      <c r="N155" s="608">
        <f t="shared" si="51"/>
        <v>71.57750342935529</v>
      </c>
      <c r="O155" s="609">
        <f>O60+O65+O69+O74</f>
        <v>17044</v>
      </c>
      <c r="P155" s="608">
        <f t="shared" si="52"/>
        <v>112.84427966101696</v>
      </c>
      <c r="Q155" s="176"/>
    </row>
    <row r="156" spans="2:17" ht="14.25">
      <c r="B156" s="565" t="s">
        <v>159</v>
      </c>
      <c r="C156" s="455">
        <f>C78+C83+C87+C92</f>
        <v>210292</v>
      </c>
      <c r="D156" s="445">
        <f t="shared" si="46"/>
        <v>88.74315833006283</v>
      </c>
      <c r="E156" s="566">
        <f>E78+E83+E87+E92</f>
        <v>132533</v>
      </c>
      <c r="F156" s="445">
        <f t="shared" si="47"/>
        <v>89.15955249685497</v>
      </c>
      <c r="G156" s="455">
        <f>G78+G83+G87+G92</f>
        <v>1220</v>
      </c>
      <c r="H156" s="445">
        <f t="shared" si="48"/>
        <v>83.96421197522368</v>
      </c>
      <c r="I156" s="455">
        <f>I78+I83+I87+I92</f>
        <v>3237</v>
      </c>
      <c r="J156" s="445">
        <f t="shared" si="49"/>
        <v>68.84304551254785</v>
      </c>
      <c r="K156" s="455">
        <f>K78+K83+K87+K92</f>
        <v>67601</v>
      </c>
      <c r="L156" s="445">
        <f t="shared" si="50"/>
        <v>87.85397741302455</v>
      </c>
      <c r="M156" s="455">
        <f>M78+M83+M87+M92</f>
        <v>5701</v>
      </c>
      <c r="N156" s="445">
        <f t="shared" si="51"/>
        <v>109.25642008432351</v>
      </c>
      <c r="O156" s="566">
        <f>O78+O83+O87+O92</f>
        <v>16425</v>
      </c>
      <c r="P156" s="445">
        <f t="shared" si="52"/>
        <v>96.368223421732</v>
      </c>
      <c r="Q156" s="176"/>
    </row>
    <row r="157" spans="2:17" ht="14.25">
      <c r="B157" s="646" t="s">
        <v>160</v>
      </c>
      <c r="C157" s="647">
        <f>C96+C101+C105+C110</f>
        <v>208388</v>
      </c>
      <c r="D157" s="540">
        <f t="shared" si="46"/>
        <v>99.09459228120897</v>
      </c>
      <c r="E157" s="658">
        <f>E96+E101+E105+E110</f>
        <v>131956</v>
      </c>
      <c r="F157" s="540">
        <f t="shared" si="47"/>
        <v>99.56463673198374</v>
      </c>
      <c r="G157" s="647">
        <f>G96+G101+G105+G110</f>
        <v>1193</v>
      </c>
      <c r="H157" s="540">
        <f t="shared" si="48"/>
        <v>97.78688524590164</v>
      </c>
      <c r="I157" s="647">
        <f>I96+I101+I105+I110</f>
        <v>4584</v>
      </c>
      <c r="J157" s="540">
        <f t="shared" si="49"/>
        <v>141.61260426320666</v>
      </c>
      <c r="K157" s="647">
        <f>K96+K101+K105+K110</f>
        <v>64473</v>
      </c>
      <c r="L157" s="540">
        <f t="shared" si="50"/>
        <v>95.37284951406045</v>
      </c>
      <c r="M157" s="647">
        <f>M96+M101+M105+M110</f>
        <v>6182</v>
      </c>
      <c r="N157" s="540">
        <f t="shared" si="51"/>
        <v>108.43711629538677</v>
      </c>
      <c r="O157" s="658">
        <f>O96+O101+O105+O110</f>
        <v>14330</v>
      </c>
      <c r="P157" s="540">
        <f t="shared" si="52"/>
        <v>87.24505327245053</v>
      </c>
      <c r="Q157" s="176"/>
    </row>
    <row r="158" spans="2:17" ht="14.25">
      <c r="B158" s="750" t="s">
        <v>202</v>
      </c>
      <c r="C158" s="373">
        <f>C114+C119+C123+C128</f>
        <v>206102</v>
      </c>
      <c r="D158" s="355">
        <f t="shared" si="46"/>
        <v>98.90300785073997</v>
      </c>
      <c r="E158" s="514">
        <f>(E114+E119+E123+E128)</f>
        <v>131087</v>
      </c>
      <c r="F158" s="355">
        <f t="shared" si="47"/>
        <v>99.34144714904969</v>
      </c>
      <c r="G158" s="373">
        <f>G114+G119+G123+G128</f>
        <v>1057</v>
      </c>
      <c r="H158" s="355">
        <f t="shared" si="48"/>
        <v>88.60016764459347</v>
      </c>
      <c r="I158" s="373">
        <f>I114+I119+I123+I128</f>
        <v>3095</v>
      </c>
      <c r="J158" s="355">
        <f t="shared" si="49"/>
        <v>67.5174520069808</v>
      </c>
      <c r="K158" s="373">
        <f>K114+K119+K123+K128</f>
        <v>61479</v>
      </c>
      <c r="L158" s="355">
        <f t="shared" si="50"/>
        <v>95.35619561676981</v>
      </c>
      <c r="M158" s="373">
        <f>M114+M119+M123+M128</f>
        <v>9384</v>
      </c>
      <c r="N158" s="355">
        <f t="shared" si="51"/>
        <v>151.79553542542868</v>
      </c>
      <c r="O158" s="514">
        <f>O114+O119+O123+O128</f>
        <v>15012</v>
      </c>
      <c r="P158" s="355">
        <f t="shared" si="52"/>
        <v>104.7592463363573</v>
      </c>
      <c r="Q158" s="176"/>
    </row>
    <row r="159" spans="2:17" ht="14.25">
      <c r="B159" s="815" t="s">
        <v>215</v>
      </c>
      <c r="C159" s="816">
        <f>+(C132+C137+C141+C146)</f>
        <v>198866</v>
      </c>
      <c r="D159" s="755">
        <f t="shared" si="46"/>
        <v>96.48911703913596</v>
      </c>
      <c r="E159" s="816">
        <f>+(E132+E137+E141+E146)</f>
        <v>119486</v>
      </c>
      <c r="F159" s="755">
        <f t="shared" si="47"/>
        <v>91.15015218900425</v>
      </c>
      <c r="G159" s="816">
        <f>+(G132+G137+G141+G146)</f>
        <v>1051</v>
      </c>
      <c r="H159" s="755">
        <f t="shared" si="48"/>
        <v>99.43235572374645</v>
      </c>
      <c r="I159" s="816">
        <f>+(I132+I137+I141+I146)</f>
        <v>3483</v>
      </c>
      <c r="J159" s="755">
        <f t="shared" si="49"/>
        <v>112.53634894991922</v>
      </c>
      <c r="K159" s="816">
        <f>+(K132+K137+K141+K146)</f>
        <v>65491</v>
      </c>
      <c r="L159" s="755">
        <f t="shared" si="50"/>
        <v>106.52580555962199</v>
      </c>
      <c r="M159" s="816">
        <f>+(M132+M137+M141+M146)</f>
        <v>9355</v>
      </c>
      <c r="N159" s="755">
        <f t="shared" si="51"/>
        <v>99.69096334185849</v>
      </c>
      <c r="O159" s="816">
        <f>+(O132+O137+O141+O146)</f>
        <v>15701</v>
      </c>
      <c r="P159" s="755">
        <f t="shared" si="52"/>
        <v>104.5896616040501</v>
      </c>
      <c r="Q159" s="209"/>
    </row>
    <row r="160" spans="2:15" ht="17.25" customHeight="1">
      <c r="B160" s="208" t="s">
        <v>104</v>
      </c>
      <c r="G160" s="419" t="s">
        <v>118</v>
      </c>
      <c r="H160" s="420"/>
      <c r="I160" s="420"/>
      <c r="J160" s="420"/>
      <c r="K160" s="420"/>
      <c r="L160" s="420"/>
      <c r="M160" s="420"/>
      <c r="N160" s="420"/>
      <c r="O160" s="420"/>
    </row>
    <row r="161" ht="14.25">
      <c r="B161" s="207"/>
    </row>
  </sheetData>
  <sheetProtection/>
  <printOptions/>
  <pageMargins left="0.7" right="0.5118110236220472" top="0.4724409448818898" bottom="0.2755905511811024" header="0.4724409448818898" footer="0.275590551181102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G203"/>
  <sheetViews>
    <sheetView defaultGridColor="0" zoomScale="80" zoomScaleNormal="80" zoomScalePageLayoutView="0" colorId="22" workbookViewId="0" topLeftCell="A1">
      <pane xSplit="4" ySplit="4" topLeftCell="E129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1" sqref="B1"/>
    </sheetView>
  </sheetViews>
  <sheetFormatPr defaultColWidth="10.59765625" defaultRowHeight="15"/>
  <cols>
    <col min="1" max="1" width="7.19921875" style="0" customWidth="1"/>
    <col min="2" max="2" width="11.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3.59765625" style="0" customWidth="1"/>
    <col min="16" max="16" width="6.09765625" style="0" customWidth="1"/>
    <col min="17" max="17" width="10.59765625" style="0" customWidth="1"/>
    <col min="18" max="18" width="7.09765625" style="0" customWidth="1"/>
    <col min="19" max="19" width="8.09765625" style="0" customWidth="1"/>
    <col min="20" max="20" width="11.69921875" style="0" customWidth="1"/>
    <col min="21" max="21" width="7.3984375" style="0" customWidth="1"/>
    <col min="22" max="22" width="7.69921875" style="0" customWidth="1"/>
    <col min="23" max="24" width="8" style="0" customWidth="1"/>
    <col min="25" max="26" width="7.3984375" style="0" customWidth="1"/>
    <col min="27" max="27" width="7" style="0" customWidth="1"/>
    <col min="28" max="28" width="7.3984375" style="0" customWidth="1"/>
    <col min="29" max="30" width="9" style="0" customWidth="1"/>
  </cols>
  <sheetData>
    <row r="1" spans="1:17" ht="24" customHeight="1" thickBot="1">
      <c r="A1" s="55"/>
      <c r="B1" s="170" t="s">
        <v>98</v>
      </c>
      <c r="C1" s="1"/>
      <c r="D1" s="1"/>
      <c r="F1" s="196" t="s">
        <v>103</v>
      </c>
      <c r="G1" s="197"/>
      <c r="H1" s="197"/>
      <c r="I1" s="197"/>
      <c r="J1" s="197"/>
      <c r="K1" s="197"/>
      <c r="L1" s="1"/>
      <c r="M1" s="1"/>
      <c r="N1" s="1" t="s">
        <v>0</v>
      </c>
      <c r="O1" s="1"/>
      <c r="P1" s="88" t="s">
        <v>50</v>
      </c>
      <c r="Q1" s="1"/>
    </row>
    <row r="2" spans="1:17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1</v>
      </c>
      <c r="O2" s="1"/>
      <c r="Q2" s="1"/>
    </row>
    <row r="3" spans="1:22" ht="15" thickBot="1">
      <c r="A3" s="1"/>
      <c r="B3" s="28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"/>
      <c r="Q3" s="1"/>
      <c r="S3" s="694"/>
      <c r="T3" s="695"/>
      <c r="U3" s="695"/>
      <c r="V3" s="695"/>
    </row>
    <row r="4" spans="1:17" ht="14.25">
      <c r="A4" s="1"/>
      <c r="B4" s="6"/>
      <c r="C4" s="30" t="s">
        <v>3</v>
      </c>
      <c r="D4" s="7" t="s">
        <v>51</v>
      </c>
      <c r="E4" s="36" t="s">
        <v>5</v>
      </c>
      <c r="F4" s="31" t="s">
        <v>51</v>
      </c>
      <c r="G4" s="32" t="s">
        <v>6</v>
      </c>
      <c r="H4" s="31" t="s">
        <v>51</v>
      </c>
      <c r="I4" s="32" t="s">
        <v>7</v>
      </c>
      <c r="J4" s="31" t="s">
        <v>4</v>
      </c>
      <c r="K4" s="32" t="s">
        <v>8</v>
      </c>
      <c r="L4" s="31" t="s">
        <v>4</v>
      </c>
      <c r="M4" s="32" t="s">
        <v>9</v>
      </c>
      <c r="N4" s="31" t="s">
        <v>4</v>
      </c>
      <c r="O4" s="49" t="s">
        <v>10</v>
      </c>
      <c r="P4" s="33" t="s">
        <v>4</v>
      </c>
      <c r="Q4" s="1"/>
    </row>
    <row r="5" spans="1:17" ht="14.25">
      <c r="A5" s="1"/>
      <c r="B5" s="59" t="s">
        <v>102</v>
      </c>
      <c r="C5" s="15">
        <v>310425</v>
      </c>
      <c r="D5" s="9">
        <v>101</v>
      </c>
      <c r="E5" s="11">
        <v>189259</v>
      </c>
      <c r="F5" s="9">
        <v>100</v>
      </c>
      <c r="G5" s="9">
        <v>3859</v>
      </c>
      <c r="H5" s="9">
        <v>94</v>
      </c>
      <c r="I5" s="9">
        <v>6792</v>
      </c>
      <c r="J5" s="9">
        <v>100</v>
      </c>
      <c r="K5" s="9">
        <v>94788</v>
      </c>
      <c r="L5" s="9">
        <v>103</v>
      </c>
      <c r="M5" s="9">
        <v>15727</v>
      </c>
      <c r="N5" s="9">
        <v>101</v>
      </c>
      <c r="O5" s="11">
        <v>19408</v>
      </c>
      <c r="P5" s="13">
        <v>100</v>
      </c>
      <c r="Q5" s="1"/>
    </row>
    <row r="6" spans="1:17" ht="14.25">
      <c r="A6" s="1"/>
      <c r="B6" s="59" t="s">
        <v>41</v>
      </c>
      <c r="C6" s="15">
        <v>309555</v>
      </c>
      <c r="D6" s="9">
        <v>100</v>
      </c>
      <c r="E6" s="11">
        <v>184256</v>
      </c>
      <c r="F6" s="9">
        <v>97</v>
      </c>
      <c r="G6" s="9">
        <v>3295</v>
      </c>
      <c r="H6" s="9">
        <v>85</v>
      </c>
      <c r="I6" s="9">
        <v>6714</v>
      </c>
      <c r="J6" s="9">
        <v>99</v>
      </c>
      <c r="K6" s="9">
        <v>99722</v>
      </c>
      <c r="L6" s="9">
        <v>105</v>
      </c>
      <c r="M6" s="9">
        <v>15568</v>
      </c>
      <c r="N6" s="9">
        <v>99</v>
      </c>
      <c r="O6" s="11">
        <v>18819</v>
      </c>
      <c r="P6" s="13">
        <v>97</v>
      </c>
      <c r="Q6" s="1"/>
    </row>
    <row r="7" spans="1:17" ht="14.25">
      <c r="A7" s="1"/>
      <c r="B7" s="60" t="s">
        <v>43</v>
      </c>
      <c r="C7" s="61">
        <v>303472</v>
      </c>
      <c r="D7" s="64">
        <v>98</v>
      </c>
      <c r="E7" s="63">
        <v>177670</v>
      </c>
      <c r="F7" s="64">
        <v>96</v>
      </c>
      <c r="G7" s="64">
        <v>3259</v>
      </c>
      <c r="H7" s="64">
        <v>99</v>
      </c>
      <c r="I7" s="64">
        <v>6595</v>
      </c>
      <c r="J7" s="64">
        <v>98</v>
      </c>
      <c r="K7" s="64">
        <v>101569</v>
      </c>
      <c r="L7" s="64">
        <v>102</v>
      </c>
      <c r="M7" s="64">
        <v>14379</v>
      </c>
      <c r="N7" s="64">
        <v>92</v>
      </c>
      <c r="O7" s="63">
        <v>19213</v>
      </c>
      <c r="P7" s="62">
        <v>102</v>
      </c>
      <c r="Q7" s="1"/>
    </row>
    <row r="8" spans="1:17" ht="14.25">
      <c r="A8" s="1"/>
      <c r="B8" s="89" t="s">
        <v>46</v>
      </c>
      <c r="C8" s="90">
        <v>307221</v>
      </c>
      <c r="D8" s="91">
        <v>101</v>
      </c>
      <c r="E8" s="92">
        <v>184349</v>
      </c>
      <c r="F8" s="91">
        <v>104</v>
      </c>
      <c r="G8" s="91">
        <v>3182</v>
      </c>
      <c r="H8" s="91">
        <v>98</v>
      </c>
      <c r="I8" s="91">
        <v>6461</v>
      </c>
      <c r="J8" s="91">
        <v>98</v>
      </c>
      <c r="K8" s="91">
        <v>100079</v>
      </c>
      <c r="L8" s="91">
        <v>99</v>
      </c>
      <c r="M8" s="91">
        <v>13150</v>
      </c>
      <c r="N8" s="91">
        <v>91</v>
      </c>
      <c r="O8" s="92">
        <v>18593</v>
      </c>
      <c r="P8" s="93">
        <v>97</v>
      </c>
      <c r="Q8" s="41"/>
    </row>
    <row r="9" spans="1:17" ht="14.25" customHeight="1">
      <c r="A9" s="1"/>
      <c r="B9" s="60" t="s">
        <v>52</v>
      </c>
      <c r="C9" s="61">
        <f>C25+C34</f>
        <v>269477</v>
      </c>
      <c r="D9" s="633">
        <f aca="true" t="shared" si="0" ref="D9:D14">C9/C8*100</f>
        <v>87.71438150386855</v>
      </c>
      <c r="E9" s="634">
        <f>E25+E34</f>
        <v>162520</v>
      </c>
      <c r="F9" s="64">
        <f aca="true" t="shared" si="1" ref="F9:F14">E9/E8*100</f>
        <v>88.15887257321711</v>
      </c>
      <c r="G9" s="61">
        <f>G25+G34</f>
        <v>2521</v>
      </c>
      <c r="H9" s="64">
        <f aca="true" t="shared" si="2" ref="H9:H14">G9/G8*100</f>
        <v>79.22690131992458</v>
      </c>
      <c r="I9" s="61">
        <f>I25+I34</f>
        <v>5827</v>
      </c>
      <c r="J9" s="64">
        <f aca="true" t="shared" si="3" ref="J9:J14">I9/I8*100</f>
        <v>90.18727751122117</v>
      </c>
      <c r="K9" s="61">
        <f>K25+K34</f>
        <v>86508</v>
      </c>
      <c r="L9" s="64">
        <f aca="true" t="shared" si="4" ref="L9:L14">K9/K8*100</f>
        <v>86.43971262702465</v>
      </c>
      <c r="M9" s="61">
        <f>M25+M34</f>
        <v>12101</v>
      </c>
      <c r="N9" s="633">
        <f aca="true" t="shared" si="5" ref="N9:N14">M9/M8*100</f>
        <v>92.02281368821292</v>
      </c>
      <c r="O9" s="63">
        <f>O25+O34</f>
        <v>17842</v>
      </c>
      <c r="P9" s="64">
        <f aca="true" t="shared" si="6" ref="P9:P14">O9/O8*100</f>
        <v>95.96084547948152</v>
      </c>
      <c r="Q9" s="41"/>
    </row>
    <row r="10" spans="1:17" ht="14.25" customHeight="1">
      <c r="A10" s="1"/>
      <c r="B10" s="60" t="s">
        <v>108</v>
      </c>
      <c r="C10" s="61">
        <f>C43+C52</f>
        <v>202285</v>
      </c>
      <c r="D10" s="633">
        <f t="shared" si="0"/>
        <v>75.06577555783981</v>
      </c>
      <c r="E10" s="634">
        <f>E43+E52</f>
        <v>123859</v>
      </c>
      <c r="F10" s="64">
        <f t="shared" si="1"/>
        <v>76.21154319468373</v>
      </c>
      <c r="G10" s="61">
        <f>G43+G52</f>
        <v>1583</v>
      </c>
      <c r="H10" s="64">
        <f t="shared" si="2"/>
        <v>62.7925426418088</v>
      </c>
      <c r="I10" s="61">
        <f>I43+I52</f>
        <v>4038</v>
      </c>
      <c r="J10" s="64">
        <f t="shared" si="3"/>
        <v>69.29809507465248</v>
      </c>
      <c r="K10" s="61">
        <f>K43+K52</f>
        <v>65451</v>
      </c>
      <c r="L10" s="64">
        <f t="shared" si="4"/>
        <v>75.65889859897351</v>
      </c>
      <c r="M10" s="61">
        <f>M43+M52</f>
        <v>7354</v>
      </c>
      <c r="N10" s="633">
        <f t="shared" si="5"/>
        <v>60.7718370382613</v>
      </c>
      <c r="O10" s="63">
        <f>O43+O52</f>
        <v>15669</v>
      </c>
      <c r="P10" s="64">
        <f t="shared" si="6"/>
        <v>87.82087209954041</v>
      </c>
      <c r="Q10" s="41"/>
    </row>
    <row r="11" spans="1:17" ht="14.25" customHeight="1">
      <c r="A11" s="1"/>
      <c r="B11" s="60" t="s">
        <v>117</v>
      </c>
      <c r="C11" s="61">
        <f>C61+C70</f>
        <v>228521</v>
      </c>
      <c r="D11" s="633">
        <f t="shared" si="0"/>
        <v>112.96981980868577</v>
      </c>
      <c r="E11" s="63">
        <f>E61+E70</f>
        <v>140389</v>
      </c>
      <c r="F11" s="633">
        <f t="shared" si="1"/>
        <v>113.34582065090142</v>
      </c>
      <c r="G11" s="61">
        <f>G61+G70</f>
        <v>1757</v>
      </c>
      <c r="H11" s="633">
        <f t="shared" si="2"/>
        <v>110.99178774478837</v>
      </c>
      <c r="I11" s="61">
        <f>I61+I70</f>
        <v>4885</v>
      </c>
      <c r="J11" s="633">
        <f t="shared" si="3"/>
        <v>120.975730559683</v>
      </c>
      <c r="K11" s="61">
        <f>K61+K70</f>
        <v>75130</v>
      </c>
      <c r="L11" s="633">
        <f t="shared" si="4"/>
        <v>114.78816213656017</v>
      </c>
      <c r="M11" s="61">
        <f>M61+M70</f>
        <v>6360</v>
      </c>
      <c r="N11" s="633">
        <f t="shared" si="5"/>
        <v>86.48354636932282</v>
      </c>
      <c r="O11" s="63">
        <f>O61+O70</f>
        <v>17587</v>
      </c>
      <c r="P11" s="633">
        <f t="shared" si="6"/>
        <v>112.24073010402707</v>
      </c>
      <c r="Q11" s="428"/>
    </row>
    <row r="12" spans="1:17" ht="14.25" customHeight="1">
      <c r="A12" s="1"/>
      <c r="B12" s="526" t="s">
        <v>127</v>
      </c>
      <c r="C12" s="530">
        <f>C79+C88</f>
        <v>207460</v>
      </c>
      <c r="D12" s="531">
        <f t="shared" si="0"/>
        <v>90.78377917127966</v>
      </c>
      <c r="E12" s="529">
        <f>E79+E88</f>
        <v>128772</v>
      </c>
      <c r="F12" s="531">
        <f t="shared" si="1"/>
        <v>91.72513516016213</v>
      </c>
      <c r="G12" s="530">
        <f>G79+G88</f>
        <v>1531</v>
      </c>
      <c r="H12" s="531">
        <f t="shared" si="2"/>
        <v>87.1371656232214</v>
      </c>
      <c r="I12" s="530">
        <f>I79+I88</f>
        <v>4316</v>
      </c>
      <c r="J12" s="531">
        <f t="shared" si="3"/>
        <v>88.35209825997953</v>
      </c>
      <c r="K12" s="530">
        <f>K79+K88</f>
        <v>66772</v>
      </c>
      <c r="L12" s="531">
        <f t="shared" si="4"/>
        <v>88.87528284307201</v>
      </c>
      <c r="M12" s="530">
        <f>M79+M88</f>
        <v>6069</v>
      </c>
      <c r="N12" s="531">
        <f t="shared" si="5"/>
        <v>95.4245283018868</v>
      </c>
      <c r="O12" s="529">
        <f>O79+O88</f>
        <v>16451</v>
      </c>
      <c r="P12" s="531">
        <f t="shared" si="6"/>
        <v>93.5406834593734</v>
      </c>
      <c r="Q12" s="428"/>
    </row>
    <row r="13" spans="1:17" ht="14.25" customHeight="1">
      <c r="A13" s="1"/>
      <c r="B13" s="629" t="s">
        <v>142</v>
      </c>
      <c r="C13" s="630">
        <f>C97+C106</f>
        <v>207923</v>
      </c>
      <c r="D13" s="631">
        <f t="shared" si="0"/>
        <v>100.22317555191363</v>
      </c>
      <c r="E13" s="632">
        <f>E97+E106</f>
        <v>130251</v>
      </c>
      <c r="F13" s="631">
        <f t="shared" si="1"/>
        <v>101.1485416084242</v>
      </c>
      <c r="G13" s="630">
        <f>G97+G106</f>
        <v>1453</v>
      </c>
      <c r="H13" s="631">
        <f t="shared" si="2"/>
        <v>94.90529065969955</v>
      </c>
      <c r="I13" s="630">
        <f>I97+I106</f>
        <v>3790</v>
      </c>
      <c r="J13" s="631">
        <f t="shared" si="3"/>
        <v>87.81278962001853</v>
      </c>
      <c r="K13" s="630">
        <f>K97+K106</f>
        <v>66989</v>
      </c>
      <c r="L13" s="631">
        <f t="shared" si="4"/>
        <v>100.32498652129635</v>
      </c>
      <c r="M13" s="630">
        <f>M97+M106</f>
        <v>5440</v>
      </c>
      <c r="N13" s="631">
        <f t="shared" si="5"/>
        <v>89.6358543417367</v>
      </c>
      <c r="O13" s="632">
        <f>O97+O106</f>
        <v>15782</v>
      </c>
      <c r="P13" s="631">
        <f t="shared" si="6"/>
        <v>95.93337791015743</v>
      </c>
      <c r="Q13" s="428"/>
    </row>
    <row r="14" spans="1:17" ht="14.25" customHeight="1">
      <c r="A14" s="1"/>
      <c r="B14" s="409" t="s">
        <v>192</v>
      </c>
      <c r="C14" s="417">
        <f>C115+C124</f>
        <v>204167</v>
      </c>
      <c r="D14" s="418">
        <f t="shared" si="0"/>
        <v>98.19356203979358</v>
      </c>
      <c r="E14" s="429">
        <f>E115+E124</f>
        <v>128703</v>
      </c>
      <c r="F14" s="418">
        <f t="shared" si="1"/>
        <v>98.81152543934404</v>
      </c>
      <c r="G14" s="417">
        <f>G115+G124</f>
        <v>1319</v>
      </c>
      <c r="H14" s="418">
        <f t="shared" si="2"/>
        <v>90.77770130763938</v>
      </c>
      <c r="I14" s="417">
        <f>I115+I124</f>
        <v>3269</v>
      </c>
      <c r="J14" s="418">
        <f t="shared" si="3"/>
        <v>86.2532981530343</v>
      </c>
      <c r="K14" s="417">
        <f>K115+K124</f>
        <v>63204</v>
      </c>
      <c r="L14" s="418">
        <f t="shared" si="4"/>
        <v>94.34981862693876</v>
      </c>
      <c r="M14" s="417">
        <f>M115+M124</f>
        <v>7672</v>
      </c>
      <c r="N14" s="418">
        <f t="shared" si="5"/>
        <v>141.02941176470588</v>
      </c>
      <c r="O14" s="429">
        <f>O115+O124</f>
        <v>15616</v>
      </c>
      <c r="P14" s="418">
        <f t="shared" si="6"/>
        <v>98.94816879989861</v>
      </c>
      <c r="Q14" s="428"/>
    </row>
    <row r="15" spans="1:17" ht="14.25" customHeight="1">
      <c r="A15" s="1"/>
      <c r="B15" s="782" t="s">
        <v>211</v>
      </c>
      <c r="C15" s="788">
        <f>C133+C142</f>
        <v>194630</v>
      </c>
      <c r="D15" s="789">
        <f>C15/C14*100</f>
        <v>95.3288239529405</v>
      </c>
      <c r="E15" s="785">
        <f>E133+E142</f>
        <v>118371</v>
      </c>
      <c r="F15" s="789">
        <f>E15/E14*100</f>
        <v>91.97221509988113</v>
      </c>
      <c r="G15" s="788">
        <f>G133+G142</f>
        <v>1171</v>
      </c>
      <c r="H15" s="789">
        <f>G15/G14*100</f>
        <v>88.77937831690674</v>
      </c>
      <c r="I15" s="788">
        <f>I133+I142</f>
        <v>3079</v>
      </c>
      <c r="J15" s="789">
        <f>I15/I14*100</f>
        <v>94.18782502294279</v>
      </c>
      <c r="K15" s="788">
        <f>K133+K142</f>
        <v>63845</v>
      </c>
      <c r="L15" s="789">
        <f>K15/K14*100</f>
        <v>101.01417631795455</v>
      </c>
      <c r="M15" s="788">
        <f>M133+M142</f>
        <v>8164</v>
      </c>
      <c r="N15" s="789">
        <f>M15/M14*100</f>
        <v>106.41293013555789</v>
      </c>
      <c r="O15" s="785">
        <f>O133+O142</f>
        <v>15548</v>
      </c>
      <c r="P15" s="789">
        <f>O15/O14*100</f>
        <v>99.56454918032787</v>
      </c>
      <c r="Q15" s="428"/>
    </row>
    <row r="16" spans="1:17" ht="2.25" customHeight="1" thickBot="1">
      <c r="A16" s="1"/>
      <c r="B16" s="65"/>
      <c r="C16" s="66"/>
      <c r="D16" s="69"/>
      <c r="E16" s="68"/>
      <c r="F16" s="69"/>
      <c r="G16" s="69"/>
      <c r="H16" s="69"/>
      <c r="I16" s="69"/>
      <c r="J16" s="69"/>
      <c r="K16" s="69"/>
      <c r="L16" s="69"/>
      <c r="M16" s="69"/>
      <c r="N16" s="69"/>
      <c r="O16" s="68"/>
      <c r="P16" s="67"/>
      <c r="Q16" s="1"/>
    </row>
    <row r="17" spans="1:25" s="83" customFormat="1" ht="14.25" customHeight="1">
      <c r="A17" s="107"/>
      <c r="B17" s="70" t="s">
        <v>47</v>
      </c>
      <c r="C17" s="54">
        <v>23620</v>
      </c>
      <c r="D17" s="95">
        <v>94</v>
      </c>
      <c r="E17" s="96">
        <v>13810</v>
      </c>
      <c r="F17" s="97">
        <v>94</v>
      </c>
      <c r="G17" s="54">
        <v>246</v>
      </c>
      <c r="H17" s="54">
        <v>73</v>
      </c>
      <c r="I17" s="54">
        <v>652</v>
      </c>
      <c r="J17" s="54">
        <v>120</v>
      </c>
      <c r="K17" s="54">
        <v>7836</v>
      </c>
      <c r="L17" s="54">
        <v>95</v>
      </c>
      <c r="M17" s="54">
        <v>1076</v>
      </c>
      <c r="N17" s="54">
        <v>98</v>
      </c>
      <c r="O17" s="94">
        <v>1536</v>
      </c>
      <c r="P17" s="53">
        <v>112</v>
      </c>
      <c r="Q17" s="107"/>
      <c r="R17"/>
      <c r="S17" s="694" t="s">
        <v>179</v>
      </c>
      <c r="T17" s="695" t="s">
        <v>180</v>
      </c>
      <c r="U17" s="695" t="s">
        <v>181</v>
      </c>
      <c r="V17" s="695"/>
      <c r="W17" s="694" t="s">
        <v>179</v>
      </c>
      <c r="X17" s="695" t="s">
        <v>180</v>
      </c>
      <c r="Y17" s="695" t="s">
        <v>181</v>
      </c>
    </row>
    <row r="18" spans="1:25" s="83" customFormat="1" ht="14.25" customHeight="1">
      <c r="A18" s="107"/>
      <c r="B18" s="70" t="s">
        <v>53</v>
      </c>
      <c r="C18" s="54">
        <v>25126</v>
      </c>
      <c r="D18" s="95">
        <v>94</v>
      </c>
      <c r="E18" s="98">
        <v>14846</v>
      </c>
      <c r="F18" s="99">
        <v>94</v>
      </c>
      <c r="G18" s="54">
        <v>246</v>
      </c>
      <c r="H18" s="54">
        <v>116</v>
      </c>
      <c r="I18" s="54">
        <v>646</v>
      </c>
      <c r="J18" s="54">
        <v>126</v>
      </c>
      <c r="K18" s="54">
        <v>8226</v>
      </c>
      <c r="L18" s="54">
        <v>94</v>
      </c>
      <c r="M18" s="54">
        <v>1162</v>
      </c>
      <c r="N18" s="54">
        <v>89</v>
      </c>
      <c r="O18" s="94">
        <v>1542</v>
      </c>
      <c r="P18" s="53">
        <v>98</v>
      </c>
      <c r="Q18" s="107"/>
      <c r="R18">
        <v>2008.1</v>
      </c>
      <c r="S18">
        <v>23620</v>
      </c>
      <c r="T18">
        <v>13810</v>
      </c>
      <c r="U18">
        <v>7836</v>
      </c>
      <c r="V18">
        <v>2009.1</v>
      </c>
      <c r="W18">
        <v>16311</v>
      </c>
      <c r="X18">
        <v>10259</v>
      </c>
      <c r="Y18">
        <v>4561</v>
      </c>
    </row>
    <row r="19" spans="1:25" s="83" customFormat="1" ht="14.25" customHeight="1">
      <c r="A19" s="107"/>
      <c r="B19" s="70" t="s">
        <v>59</v>
      </c>
      <c r="C19" s="54">
        <v>23281</v>
      </c>
      <c r="D19" s="95">
        <v>80</v>
      </c>
      <c r="E19" s="98">
        <v>13863</v>
      </c>
      <c r="F19" s="99">
        <v>80</v>
      </c>
      <c r="G19" s="54">
        <v>210</v>
      </c>
      <c r="H19" s="54">
        <v>78</v>
      </c>
      <c r="I19" s="54">
        <v>472</v>
      </c>
      <c r="J19" s="54">
        <v>93</v>
      </c>
      <c r="K19" s="54">
        <v>7770</v>
      </c>
      <c r="L19" s="54">
        <v>81</v>
      </c>
      <c r="M19" s="54">
        <v>966</v>
      </c>
      <c r="N19" s="54">
        <v>78</v>
      </c>
      <c r="O19" s="94">
        <v>1561</v>
      </c>
      <c r="P19" s="53">
        <v>89</v>
      </c>
      <c r="Q19" s="107"/>
      <c r="R19">
        <v>2</v>
      </c>
      <c r="S19">
        <v>25126</v>
      </c>
      <c r="T19">
        <v>14846</v>
      </c>
      <c r="U19">
        <v>8226</v>
      </c>
      <c r="V19">
        <v>2</v>
      </c>
      <c r="W19">
        <v>15179</v>
      </c>
      <c r="X19">
        <v>10268</v>
      </c>
      <c r="Y19">
        <v>4133</v>
      </c>
    </row>
    <row r="20" spans="1:25" s="83" customFormat="1" ht="14.25" customHeight="1">
      <c r="A20" s="107"/>
      <c r="B20" s="163" t="s">
        <v>17</v>
      </c>
      <c r="C20" s="164">
        <f>SUM(C17:C19)</f>
        <v>72027</v>
      </c>
      <c r="D20" s="165">
        <v>89</v>
      </c>
      <c r="E20" s="304">
        <f>SUM(E17:E19)</f>
        <v>42519</v>
      </c>
      <c r="F20" s="305">
        <v>89</v>
      </c>
      <c r="G20" s="164">
        <f>SUM(G17:G19)</f>
        <v>702</v>
      </c>
      <c r="H20" s="164">
        <v>86</v>
      </c>
      <c r="I20" s="164">
        <f>SUM(I17:I19)</f>
        <v>1770</v>
      </c>
      <c r="J20" s="164">
        <v>113</v>
      </c>
      <c r="K20" s="164">
        <f>SUM(K17:K19)</f>
        <v>23832</v>
      </c>
      <c r="L20" s="164">
        <v>90</v>
      </c>
      <c r="M20" s="164">
        <f>SUM(M17:M19)</f>
        <v>3204</v>
      </c>
      <c r="N20" s="164">
        <v>88</v>
      </c>
      <c r="O20" s="187">
        <f>SUM(O17:O19)</f>
        <v>4639</v>
      </c>
      <c r="P20" s="163">
        <v>99</v>
      </c>
      <c r="Q20" s="107"/>
      <c r="R20">
        <v>3</v>
      </c>
      <c r="S20">
        <v>23281</v>
      </c>
      <c r="T20">
        <v>13863</v>
      </c>
      <c r="U20">
        <v>7770</v>
      </c>
      <c r="V20">
        <v>3</v>
      </c>
      <c r="W20">
        <v>14846</v>
      </c>
      <c r="X20">
        <v>9720</v>
      </c>
      <c r="Y20">
        <v>4247</v>
      </c>
    </row>
    <row r="21" spans="1:25" s="83" customFormat="1" ht="17.25" customHeight="1">
      <c r="A21" s="107"/>
      <c r="B21" s="70" t="s">
        <v>26</v>
      </c>
      <c r="C21" s="54">
        <v>23968</v>
      </c>
      <c r="D21" s="95">
        <v>89</v>
      </c>
      <c r="E21" s="98">
        <v>14730</v>
      </c>
      <c r="F21" s="99">
        <v>88</v>
      </c>
      <c r="G21" s="54">
        <v>237</v>
      </c>
      <c r="H21" s="54">
        <v>80</v>
      </c>
      <c r="I21" s="54">
        <v>546</v>
      </c>
      <c r="J21" s="54">
        <v>106</v>
      </c>
      <c r="K21" s="54">
        <v>7503</v>
      </c>
      <c r="L21" s="54">
        <v>90</v>
      </c>
      <c r="M21" s="54">
        <v>952</v>
      </c>
      <c r="N21" s="54">
        <v>93</v>
      </c>
      <c r="O21" s="94">
        <v>1611</v>
      </c>
      <c r="P21" s="53">
        <v>104</v>
      </c>
      <c r="Q21" s="107"/>
      <c r="R21">
        <v>4</v>
      </c>
      <c r="S21">
        <v>23968</v>
      </c>
      <c r="T21">
        <v>14730</v>
      </c>
      <c r="U21">
        <v>7503</v>
      </c>
      <c r="V21">
        <v>4</v>
      </c>
      <c r="W21">
        <v>16720</v>
      </c>
      <c r="X21">
        <v>10583</v>
      </c>
      <c r="Y21">
        <v>5176</v>
      </c>
    </row>
    <row r="22" spans="1:25" s="83" customFormat="1" ht="14.25" customHeight="1">
      <c r="A22" s="107"/>
      <c r="B22" s="70" t="s">
        <v>35</v>
      </c>
      <c r="C22" s="54">
        <v>21652</v>
      </c>
      <c r="D22" s="95">
        <v>83</v>
      </c>
      <c r="E22" s="98">
        <v>13011</v>
      </c>
      <c r="F22" s="99">
        <v>82</v>
      </c>
      <c r="G22" s="54">
        <v>218</v>
      </c>
      <c r="H22" s="54">
        <v>81</v>
      </c>
      <c r="I22" s="54">
        <v>479</v>
      </c>
      <c r="J22" s="54">
        <v>89</v>
      </c>
      <c r="K22" s="54">
        <v>6977</v>
      </c>
      <c r="L22" s="54">
        <v>86</v>
      </c>
      <c r="M22" s="54">
        <v>967</v>
      </c>
      <c r="N22" s="54">
        <v>89</v>
      </c>
      <c r="O22" s="98">
        <v>1254</v>
      </c>
      <c r="P22" s="103">
        <v>91</v>
      </c>
      <c r="Q22" s="107"/>
      <c r="R22">
        <v>5</v>
      </c>
      <c r="S22">
        <v>21652</v>
      </c>
      <c r="T22">
        <v>13011</v>
      </c>
      <c r="U22">
        <v>6977</v>
      </c>
      <c r="V22">
        <v>5</v>
      </c>
      <c r="W22">
        <v>15120</v>
      </c>
      <c r="X22">
        <v>9411</v>
      </c>
      <c r="Y22">
        <v>4728</v>
      </c>
    </row>
    <row r="23" spans="1:25" s="83" customFormat="1" ht="14.25" customHeight="1">
      <c r="A23" s="107"/>
      <c r="B23" s="70" t="s">
        <v>60</v>
      </c>
      <c r="C23" s="54">
        <v>24311</v>
      </c>
      <c r="D23" s="95">
        <v>99</v>
      </c>
      <c r="E23" s="98">
        <v>14532</v>
      </c>
      <c r="F23" s="99">
        <v>98</v>
      </c>
      <c r="G23" s="54">
        <v>234</v>
      </c>
      <c r="H23" s="54">
        <v>82</v>
      </c>
      <c r="I23" s="54">
        <v>490</v>
      </c>
      <c r="J23" s="54">
        <v>103</v>
      </c>
      <c r="K23" s="54">
        <v>7967</v>
      </c>
      <c r="L23" s="54">
        <v>99</v>
      </c>
      <c r="M23" s="54">
        <v>1088</v>
      </c>
      <c r="N23" s="54">
        <v>102</v>
      </c>
      <c r="O23" s="104">
        <v>1574</v>
      </c>
      <c r="P23" s="103">
        <v>92</v>
      </c>
      <c r="Q23" s="107"/>
      <c r="R23">
        <v>6</v>
      </c>
      <c r="S23">
        <v>24311</v>
      </c>
      <c r="T23">
        <v>14532</v>
      </c>
      <c r="U23">
        <v>7967</v>
      </c>
      <c r="V23">
        <v>6</v>
      </c>
      <c r="W23">
        <v>17836</v>
      </c>
      <c r="X23">
        <v>10801</v>
      </c>
      <c r="Y23">
        <v>5763</v>
      </c>
    </row>
    <row r="24" spans="1:25" s="83" customFormat="1" ht="14.25" customHeight="1">
      <c r="A24" s="107"/>
      <c r="B24" s="163" t="s">
        <v>12</v>
      </c>
      <c r="C24" s="164">
        <f>SUM(C21:C23)</f>
        <v>69931</v>
      </c>
      <c r="D24" s="165">
        <v>90</v>
      </c>
      <c r="E24" s="304">
        <f>SUM(E21:E23)</f>
        <v>42273</v>
      </c>
      <c r="F24" s="305">
        <v>89</v>
      </c>
      <c r="G24" s="164">
        <f>SUM(G21:G23)</f>
        <v>689</v>
      </c>
      <c r="H24" s="164">
        <v>81</v>
      </c>
      <c r="I24" s="164">
        <f>SUM(I21:I23)</f>
        <v>1515</v>
      </c>
      <c r="J24" s="164">
        <v>99</v>
      </c>
      <c r="K24" s="164">
        <f>SUM(K21:K23)</f>
        <v>22447</v>
      </c>
      <c r="L24" s="164">
        <v>92</v>
      </c>
      <c r="M24" s="164">
        <f>SUM(M21:M23)</f>
        <v>3007</v>
      </c>
      <c r="N24" s="165">
        <v>95</v>
      </c>
      <c r="O24" s="306">
        <f>SUM(O21:O23)</f>
        <v>4439</v>
      </c>
      <c r="P24" s="307">
        <v>96</v>
      </c>
      <c r="Q24" s="107"/>
      <c r="R24">
        <v>7</v>
      </c>
      <c r="S24">
        <v>26766</v>
      </c>
      <c r="T24">
        <v>16387</v>
      </c>
      <c r="U24">
        <v>8340</v>
      </c>
      <c r="V24">
        <v>7</v>
      </c>
      <c r="W24">
        <v>19470</v>
      </c>
      <c r="X24">
        <v>11766</v>
      </c>
      <c r="Y24">
        <v>6494</v>
      </c>
    </row>
    <row r="25" spans="1:25" s="83" customFormat="1" ht="17.25" customHeight="1">
      <c r="A25" s="107"/>
      <c r="B25" s="167" t="s">
        <v>49</v>
      </c>
      <c r="C25" s="308">
        <f>C20+C24</f>
        <v>141958</v>
      </c>
      <c r="D25" s="309">
        <v>90</v>
      </c>
      <c r="E25" s="310">
        <f>E20+E24</f>
        <v>84792</v>
      </c>
      <c r="F25" s="311">
        <v>89</v>
      </c>
      <c r="G25" s="308">
        <f>G20+G24</f>
        <v>1391</v>
      </c>
      <c r="H25" s="308">
        <v>84</v>
      </c>
      <c r="I25" s="308">
        <f>I20+I24</f>
        <v>3285</v>
      </c>
      <c r="J25" s="308">
        <v>106</v>
      </c>
      <c r="K25" s="308">
        <f>K20+K24</f>
        <v>46279</v>
      </c>
      <c r="L25" s="308">
        <v>91</v>
      </c>
      <c r="M25" s="308">
        <f>M20+M24</f>
        <v>6211</v>
      </c>
      <c r="N25" s="309">
        <v>91</v>
      </c>
      <c r="O25" s="304">
        <f>O20+O24</f>
        <v>9078</v>
      </c>
      <c r="P25" s="312">
        <v>97</v>
      </c>
      <c r="Q25" s="107"/>
      <c r="R25">
        <v>8</v>
      </c>
      <c r="S25">
        <v>18024</v>
      </c>
      <c r="T25">
        <v>10602</v>
      </c>
      <c r="U25">
        <v>5834</v>
      </c>
      <c r="V25">
        <v>8</v>
      </c>
      <c r="W25">
        <v>14444</v>
      </c>
      <c r="X25">
        <v>8630</v>
      </c>
      <c r="Y25">
        <v>4869</v>
      </c>
    </row>
    <row r="26" spans="1:25" s="83" customFormat="1" ht="14.25" customHeight="1">
      <c r="A26" s="107"/>
      <c r="B26" s="70" t="s">
        <v>37</v>
      </c>
      <c r="C26" s="54">
        <v>26766</v>
      </c>
      <c r="D26" s="95">
        <v>103</v>
      </c>
      <c r="E26" s="98">
        <v>16387</v>
      </c>
      <c r="F26" s="99">
        <v>106</v>
      </c>
      <c r="G26" s="54">
        <v>231</v>
      </c>
      <c r="H26" s="54">
        <v>100</v>
      </c>
      <c r="I26" s="54">
        <v>552</v>
      </c>
      <c r="J26" s="54">
        <v>94</v>
      </c>
      <c r="K26" s="54">
        <v>8340</v>
      </c>
      <c r="L26" s="54">
        <v>97</v>
      </c>
      <c r="M26" s="54">
        <v>1256</v>
      </c>
      <c r="N26" s="95">
        <v>127</v>
      </c>
      <c r="O26" s="98">
        <v>1840</v>
      </c>
      <c r="P26" s="103">
        <v>109</v>
      </c>
      <c r="Q26" s="107"/>
      <c r="R26">
        <v>9</v>
      </c>
      <c r="S26">
        <v>22225</v>
      </c>
      <c r="T26">
        <v>13123</v>
      </c>
      <c r="U26">
        <v>7299</v>
      </c>
      <c r="V26">
        <v>9</v>
      </c>
      <c r="W26">
        <v>17895</v>
      </c>
      <c r="X26">
        <v>10541</v>
      </c>
      <c r="Y26">
        <v>6042</v>
      </c>
    </row>
    <row r="27" spans="1:25" s="83" customFormat="1" ht="14.25" customHeight="1">
      <c r="A27" s="107"/>
      <c r="B27" s="70" t="s">
        <v>38</v>
      </c>
      <c r="C27" s="54">
        <v>18024</v>
      </c>
      <c r="D27" s="95">
        <v>78</v>
      </c>
      <c r="E27" s="98">
        <v>10602</v>
      </c>
      <c r="F27" s="99">
        <v>77</v>
      </c>
      <c r="G27" s="54">
        <v>180</v>
      </c>
      <c r="H27" s="54">
        <v>68</v>
      </c>
      <c r="I27" s="54">
        <v>406</v>
      </c>
      <c r="J27" s="54">
        <v>75</v>
      </c>
      <c r="K27" s="54">
        <v>5834</v>
      </c>
      <c r="L27" s="54">
        <v>80</v>
      </c>
      <c r="M27" s="54">
        <v>1002</v>
      </c>
      <c r="N27" s="95">
        <v>91</v>
      </c>
      <c r="O27" s="98">
        <v>1100</v>
      </c>
      <c r="P27" s="103">
        <v>81</v>
      </c>
      <c r="Q27" s="107"/>
      <c r="R27">
        <v>10</v>
      </c>
      <c r="S27">
        <v>23587</v>
      </c>
      <c r="T27">
        <v>14459</v>
      </c>
      <c r="U27">
        <v>7384</v>
      </c>
      <c r="V27">
        <v>10</v>
      </c>
      <c r="W27">
        <v>19420</v>
      </c>
      <c r="X27">
        <v>11278</v>
      </c>
      <c r="Y27">
        <v>7090</v>
      </c>
    </row>
    <row r="28" spans="1:25" s="83" customFormat="1" ht="14.25" customHeight="1">
      <c r="A28" s="107"/>
      <c r="B28" s="70" t="s">
        <v>39</v>
      </c>
      <c r="C28" s="54">
        <v>22225</v>
      </c>
      <c r="D28" s="95">
        <v>92</v>
      </c>
      <c r="E28" s="98">
        <v>13123</v>
      </c>
      <c r="F28" s="99">
        <v>92</v>
      </c>
      <c r="G28" s="54">
        <v>165</v>
      </c>
      <c r="H28" s="54">
        <v>67</v>
      </c>
      <c r="I28" s="54">
        <v>500</v>
      </c>
      <c r="J28" s="54">
        <v>91</v>
      </c>
      <c r="K28" s="54">
        <v>7299</v>
      </c>
      <c r="L28" s="54">
        <v>92</v>
      </c>
      <c r="M28" s="54">
        <v>1138</v>
      </c>
      <c r="N28" s="95">
        <v>97</v>
      </c>
      <c r="O28" s="98">
        <v>1515</v>
      </c>
      <c r="P28" s="103">
        <v>105</v>
      </c>
      <c r="Q28" s="107"/>
      <c r="R28">
        <v>11</v>
      </c>
      <c r="S28">
        <v>19926</v>
      </c>
      <c r="T28">
        <v>12338</v>
      </c>
      <c r="U28">
        <v>6216</v>
      </c>
      <c r="V28">
        <v>11</v>
      </c>
      <c r="W28">
        <v>17672</v>
      </c>
      <c r="X28">
        <v>10397</v>
      </c>
      <c r="Y28">
        <v>6242</v>
      </c>
    </row>
    <row r="29" spans="1:30" s="83" customFormat="1" ht="14.25" customHeight="1">
      <c r="A29" s="107"/>
      <c r="B29" s="163" t="s">
        <v>14</v>
      </c>
      <c r="C29" s="164">
        <f>SUM(C26:C28)</f>
        <v>67015</v>
      </c>
      <c r="D29" s="165">
        <v>92</v>
      </c>
      <c r="E29" s="304">
        <f>SUM(E26:E28)</f>
        <v>40112</v>
      </c>
      <c r="F29" s="305">
        <v>92</v>
      </c>
      <c r="G29" s="164">
        <f>SUM(G26:G28)</f>
        <v>576</v>
      </c>
      <c r="H29" s="164">
        <v>78</v>
      </c>
      <c r="I29" s="164">
        <f>SUM(I26:I28)</f>
        <v>1458</v>
      </c>
      <c r="J29" s="164">
        <v>87</v>
      </c>
      <c r="K29" s="164">
        <f>SUM(K26:K28)</f>
        <v>21473</v>
      </c>
      <c r="L29" s="164">
        <v>90</v>
      </c>
      <c r="M29" s="164">
        <f>SUM(M26:M28)</f>
        <v>3396</v>
      </c>
      <c r="N29" s="165">
        <v>104</v>
      </c>
      <c r="O29" s="304">
        <f>SUM(O26:O28)</f>
        <v>4455</v>
      </c>
      <c r="P29" s="307">
        <v>99</v>
      </c>
      <c r="Q29" s="107"/>
      <c r="R29" s="83">
        <v>12</v>
      </c>
      <c r="S29" s="83">
        <v>16991</v>
      </c>
      <c r="T29" s="570">
        <v>10819</v>
      </c>
      <c r="U29" s="570">
        <v>5156</v>
      </c>
      <c r="V29" s="83">
        <v>12</v>
      </c>
      <c r="W29" s="83">
        <v>17372</v>
      </c>
      <c r="X29" s="570">
        <v>10205</v>
      </c>
      <c r="Y29" s="570">
        <v>6106</v>
      </c>
      <c r="Z29"/>
      <c r="AA29"/>
      <c r="AB29"/>
      <c r="AC29"/>
      <c r="AD29"/>
    </row>
    <row r="30" spans="1:17" ht="13.5" customHeight="1">
      <c r="A30" s="1"/>
      <c r="B30" s="70" t="s">
        <v>20</v>
      </c>
      <c r="C30" s="54">
        <v>23587</v>
      </c>
      <c r="D30" s="95">
        <v>91</v>
      </c>
      <c r="E30" s="98">
        <v>14459</v>
      </c>
      <c r="F30" s="99">
        <v>94</v>
      </c>
      <c r="G30" s="54">
        <v>226</v>
      </c>
      <c r="H30" s="54">
        <v>82</v>
      </c>
      <c r="I30" s="54">
        <v>456</v>
      </c>
      <c r="J30" s="54">
        <v>72</v>
      </c>
      <c r="K30" s="54">
        <v>7384</v>
      </c>
      <c r="L30" s="54">
        <v>86</v>
      </c>
      <c r="M30" s="54">
        <v>1062</v>
      </c>
      <c r="N30" s="95">
        <v>93</v>
      </c>
      <c r="O30" s="98">
        <v>1638</v>
      </c>
      <c r="P30" s="103">
        <v>98</v>
      </c>
      <c r="Q30" s="1"/>
    </row>
    <row r="31" spans="1:17" ht="14.25">
      <c r="A31" s="1"/>
      <c r="B31" s="70" t="s">
        <v>21</v>
      </c>
      <c r="C31" s="54">
        <v>19926</v>
      </c>
      <c r="D31" s="95">
        <v>75</v>
      </c>
      <c r="E31" s="98">
        <v>12338</v>
      </c>
      <c r="F31" s="99">
        <v>76</v>
      </c>
      <c r="G31" s="54">
        <v>179</v>
      </c>
      <c r="H31" s="54">
        <v>64</v>
      </c>
      <c r="I31" s="54">
        <v>348</v>
      </c>
      <c r="J31" s="54">
        <v>53</v>
      </c>
      <c r="K31" s="54">
        <v>6216</v>
      </c>
      <c r="L31" s="54">
        <v>73</v>
      </c>
      <c r="M31" s="54">
        <v>845</v>
      </c>
      <c r="N31" s="95">
        <v>93</v>
      </c>
      <c r="O31" s="98">
        <v>1437</v>
      </c>
      <c r="P31" s="106">
        <v>84</v>
      </c>
      <c r="Q31" s="179"/>
    </row>
    <row r="32" spans="1:19" ht="14.25">
      <c r="A32" s="1"/>
      <c r="B32" s="70" t="s">
        <v>22</v>
      </c>
      <c r="C32" s="54">
        <v>16991</v>
      </c>
      <c r="D32" s="95">
        <v>71</v>
      </c>
      <c r="E32" s="98">
        <v>10819</v>
      </c>
      <c r="F32" s="99">
        <v>77</v>
      </c>
      <c r="G32" s="54">
        <v>149</v>
      </c>
      <c r="H32" s="54">
        <v>68</v>
      </c>
      <c r="I32" s="54">
        <v>280</v>
      </c>
      <c r="J32" s="54">
        <v>63</v>
      </c>
      <c r="K32" s="54">
        <v>5156</v>
      </c>
      <c r="L32" s="54">
        <v>64</v>
      </c>
      <c r="M32" s="54">
        <v>587</v>
      </c>
      <c r="N32" s="95">
        <v>56</v>
      </c>
      <c r="O32" s="98">
        <v>1234</v>
      </c>
      <c r="P32" s="106">
        <v>85</v>
      </c>
      <c r="Q32" s="179"/>
      <c r="S32" t="s">
        <v>166</v>
      </c>
    </row>
    <row r="33" spans="1:24" ht="14.25">
      <c r="A33" s="1"/>
      <c r="B33" s="163" t="s">
        <v>16</v>
      </c>
      <c r="C33" s="313">
        <f>SUM(C30:C32)</f>
        <v>60504</v>
      </c>
      <c r="D33" s="165">
        <v>80</v>
      </c>
      <c r="E33" s="314">
        <f>SUM(E30:E32)</f>
        <v>37616</v>
      </c>
      <c r="F33" s="305">
        <v>85</v>
      </c>
      <c r="G33" s="313">
        <f>SUM(G30:G32)</f>
        <v>554</v>
      </c>
      <c r="H33" s="313">
        <v>72</v>
      </c>
      <c r="I33" s="313">
        <f>SUM(I30:I32)</f>
        <v>1084</v>
      </c>
      <c r="J33" s="313">
        <v>64</v>
      </c>
      <c r="K33" s="313">
        <f>SUM(K30:K32)</f>
        <v>18756</v>
      </c>
      <c r="L33" s="313">
        <v>75</v>
      </c>
      <c r="M33" s="313">
        <f>SUM(M30:M32)</f>
        <v>2494</v>
      </c>
      <c r="N33" s="315">
        <v>81</v>
      </c>
      <c r="O33" s="314">
        <f>SUM(O30:O32)</f>
        <v>4309</v>
      </c>
      <c r="P33" s="316">
        <v>90</v>
      </c>
      <c r="Q33" s="179"/>
      <c r="S33" s="697" t="s">
        <v>182</v>
      </c>
      <c r="T33" s="697" t="s">
        <v>183</v>
      </c>
      <c r="U33" s="697" t="s">
        <v>185</v>
      </c>
      <c r="V33" s="697" t="s">
        <v>184</v>
      </c>
      <c r="W33" s="697" t="s">
        <v>186</v>
      </c>
      <c r="X33" s="697" t="s">
        <v>187</v>
      </c>
    </row>
    <row r="34" spans="1:24" ht="15" thickBot="1">
      <c r="A34" s="1"/>
      <c r="B34" s="297" t="s">
        <v>56</v>
      </c>
      <c r="C34" s="317">
        <f>C29+C33</f>
        <v>127519</v>
      </c>
      <c r="D34" s="318">
        <v>85</v>
      </c>
      <c r="E34" s="319">
        <f>E29+E33</f>
        <v>77728</v>
      </c>
      <c r="F34" s="320">
        <v>87</v>
      </c>
      <c r="G34" s="317">
        <f>G29+G33</f>
        <v>1130</v>
      </c>
      <c r="H34" s="317">
        <v>75</v>
      </c>
      <c r="I34" s="317">
        <f>I29+I33</f>
        <v>2542</v>
      </c>
      <c r="J34" s="317">
        <v>76</v>
      </c>
      <c r="K34" s="317">
        <f>K29+K33</f>
        <v>40229</v>
      </c>
      <c r="L34" s="317">
        <v>82</v>
      </c>
      <c r="M34" s="317">
        <f>M29+M33</f>
        <v>5890</v>
      </c>
      <c r="N34" s="318">
        <v>93</v>
      </c>
      <c r="O34" s="319">
        <f>O29+O33</f>
        <v>8764</v>
      </c>
      <c r="P34" s="321">
        <v>95</v>
      </c>
      <c r="Q34" s="1"/>
      <c r="R34" t="s">
        <v>167</v>
      </c>
      <c r="S34">
        <v>23620</v>
      </c>
      <c r="T34">
        <v>16311</v>
      </c>
      <c r="U34">
        <v>18528</v>
      </c>
      <c r="V34">
        <v>19849</v>
      </c>
      <c r="W34">
        <v>16655</v>
      </c>
      <c r="X34">
        <v>15430</v>
      </c>
    </row>
    <row r="35" spans="1:24" ht="14.25">
      <c r="A35" s="107"/>
      <c r="B35" s="70" t="s">
        <v>57</v>
      </c>
      <c r="C35" s="54">
        <v>16311</v>
      </c>
      <c r="D35" s="95">
        <v>69</v>
      </c>
      <c r="E35" s="98">
        <v>10259</v>
      </c>
      <c r="F35" s="99">
        <v>74</v>
      </c>
      <c r="G35" s="54">
        <v>147</v>
      </c>
      <c r="H35" s="54">
        <v>57</v>
      </c>
      <c r="I35" s="54">
        <v>259</v>
      </c>
      <c r="J35" s="54">
        <v>40</v>
      </c>
      <c r="K35" s="54">
        <v>4561</v>
      </c>
      <c r="L35" s="54">
        <v>58</v>
      </c>
      <c r="M35" s="54">
        <v>1085</v>
      </c>
      <c r="N35" s="95">
        <v>101</v>
      </c>
      <c r="O35" s="98">
        <v>1086</v>
      </c>
      <c r="P35" s="103">
        <v>71</v>
      </c>
      <c r="R35" t="s">
        <v>168</v>
      </c>
      <c r="S35">
        <v>25126</v>
      </c>
      <c r="T35">
        <v>15179</v>
      </c>
      <c r="U35">
        <v>19214</v>
      </c>
      <c r="V35">
        <v>20000</v>
      </c>
      <c r="W35">
        <v>18260</v>
      </c>
      <c r="X35">
        <v>17681</v>
      </c>
    </row>
    <row r="36" spans="1:24" ht="14.25">
      <c r="A36" s="107"/>
      <c r="B36" s="70" t="s">
        <v>61</v>
      </c>
      <c r="C36" s="54">
        <f>E36+G36+I36+K36+M36</f>
        <v>15179</v>
      </c>
      <c r="D36" s="95">
        <f aca="true" t="shared" si="7" ref="D36:D42">C36/C18*100</f>
        <v>60.41152590941654</v>
      </c>
      <c r="E36" s="98">
        <v>10268</v>
      </c>
      <c r="F36" s="99">
        <f aca="true" t="shared" si="8" ref="F36:F42">E36/E18*100</f>
        <v>69.1634110198033</v>
      </c>
      <c r="G36" s="54">
        <v>140</v>
      </c>
      <c r="H36" s="54">
        <f aca="true" t="shared" si="9" ref="H36:H42">G36/G18*100</f>
        <v>56.91056910569105</v>
      </c>
      <c r="I36" s="54">
        <v>222</v>
      </c>
      <c r="J36" s="54">
        <f aca="true" t="shared" si="10" ref="J36:J42">I36/I18*100</f>
        <v>34.36532507739938</v>
      </c>
      <c r="K36" s="54">
        <v>4133</v>
      </c>
      <c r="L36" s="54">
        <f aca="true" t="shared" si="11" ref="L36:L42">K36/K18*100</f>
        <v>50.24313153415998</v>
      </c>
      <c r="M36" s="54">
        <v>416</v>
      </c>
      <c r="N36" s="95">
        <f aca="true" t="shared" si="12" ref="N36:N42">M36/M18*100</f>
        <v>35.800344234079176</v>
      </c>
      <c r="O36" s="98">
        <v>1066</v>
      </c>
      <c r="P36" s="99">
        <f aca="true" t="shared" si="13" ref="P36:P42">O36/O18*100</f>
        <v>69.13099870298313</v>
      </c>
      <c r="R36" t="s">
        <v>169</v>
      </c>
      <c r="S36">
        <v>23281</v>
      </c>
      <c r="T36">
        <v>14846</v>
      </c>
      <c r="U36">
        <v>18692</v>
      </c>
      <c r="V36">
        <v>17661</v>
      </c>
      <c r="W36">
        <v>19117</v>
      </c>
      <c r="X36">
        <v>15899</v>
      </c>
    </row>
    <row r="37" spans="1:24" ht="14.25">
      <c r="A37" s="107"/>
      <c r="B37" s="70" t="s">
        <v>25</v>
      </c>
      <c r="C37" s="54">
        <f>E37+G37+I37+K37+M37</f>
        <v>14846</v>
      </c>
      <c r="D37" s="95">
        <f t="shared" si="7"/>
        <v>63.76873845625188</v>
      </c>
      <c r="E37" s="98">
        <v>9720</v>
      </c>
      <c r="F37" s="99">
        <f t="shared" si="8"/>
        <v>70.11469378922311</v>
      </c>
      <c r="G37" s="54">
        <v>87</v>
      </c>
      <c r="H37" s="54">
        <f t="shared" si="9"/>
        <v>41.42857142857143</v>
      </c>
      <c r="I37" s="54">
        <v>265</v>
      </c>
      <c r="J37" s="54">
        <f t="shared" si="10"/>
        <v>56.144067796610166</v>
      </c>
      <c r="K37" s="54">
        <v>4247</v>
      </c>
      <c r="L37" s="54">
        <f t="shared" si="11"/>
        <v>54.65894465894466</v>
      </c>
      <c r="M37" s="54">
        <v>527</v>
      </c>
      <c r="N37" s="95">
        <f t="shared" si="12"/>
        <v>54.554865424430645</v>
      </c>
      <c r="O37" s="98">
        <v>1097</v>
      </c>
      <c r="P37" s="99">
        <f t="shared" si="13"/>
        <v>70.27546444586802</v>
      </c>
      <c r="R37" t="s">
        <v>170</v>
      </c>
      <c r="S37">
        <v>23968</v>
      </c>
      <c r="T37">
        <v>16720</v>
      </c>
      <c r="U37">
        <v>19226</v>
      </c>
      <c r="V37">
        <v>16554</v>
      </c>
      <c r="W37">
        <v>19634</v>
      </c>
      <c r="X37">
        <v>16796</v>
      </c>
    </row>
    <row r="38" spans="1:24" ht="14.25">
      <c r="A38" s="107"/>
      <c r="B38" s="210" t="s">
        <v>17</v>
      </c>
      <c r="C38" s="223">
        <f>SUM(C35:C37)</f>
        <v>46336</v>
      </c>
      <c r="D38" s="220">
        <f>C38/C20*100</f>
        <v>64.33143126882975</v>
      </c>
      <c r="E38" s="224">
        <f>SUM(E35:E37)</f>
        <v>30247</v>
      </c>
      <c r="F38" s="222">
        <f t="shared" si="8"/>
        <v>71.13760906888686</v>
      </c>
      <c r="G38" s="225">
        <f>SUM(G35:G37)</f>
        <v>374</v>
      </c>
      <c r="H38" s="225">
        <f t="shared" si="9"/>
        <v>53.27635327635327</v>
      </c>
      <c r="I38" s="225">
        <f>SUM(I35:I37)</f>
        <v>746</v>
      </c>
      <c r="J38" s="225">
        <f t="shared" si="10"/>
        <v>42.14689265536723</v>
      </c>
      <c r="K38" s="225">
        <f>SUM(K35:K37)</f>
        <v>12941</v>
      </c>
      <c r="L38" s="225">
        <f t="shared" si="11"/>
        <v>54.30093991272239</v>
      </c>
      <c r="M38" s="225">
        <f>SUM(M35:M37)</f>
        <v>2028</v>
      </c>
      <c r="N38" s="220">
        <f t="shared" si="12"/>
        <v>63.29588014981273</v>
      </c>
      <c r="O38" s="226">
        <f>SUM(O35:O37)</f>
        <v>3249</v>
      </c>
      <c r="P38" s="222">
        <f t="shared" si="13"/>
        <v>70.03664582884242</v>
      </c>
      <c r="R38" t="s">
        <v>171</v>
      </c>
      <c r="S38">
        <v>21652</v>
      </c>
      <c r="T38">
        <v>15120</v>
      </c>
      <c r="U38">
        <v>17386</v>
      </c>
      <c r="V38">
        <v>16387</v>
      </c>
      <c r="W38">
        <v>16886</v>
      </c>
      <c r="X38">
        <v>16687</v>
      </c>
    </row>
    <row r="39" spans="1:24" ht="14.25">
      <c r="A39" s="1"/>
      <c r="B39" s="70" t="s">
        <v>26</v>
      </c>
      <c r="C39" s="54">
        <f>E39+G39+I39+K39+M39</f>
        <v>16720</v>
      </c>
      <c r="D39" s="95">
        <f t="shared" si="7"/>
        <v>69.75967957276369</v>
      </c>
      <c r="E39" s="98">
        <v>10583</v>
      </c>
      <c r="F39" s="99">
        <f t="shared" si="8"/>
        <v>71.84657162253903</v>
      </c>
      <c r="G39" s="54">
        <v>99</v>
      </c>
      <c r="H39" s="54">
        <f t="shared" si="9"/>
        <v>41.77215189873418</v>
      </c>
      <c r="I39" s="54">
        <v>326</v>
      </c>
      <c r="J39" s="54">
        <f t="shared" si="10"/>
        <v>59.70695970695971</v>
      </c>
      <c r="K39" s="54">
        <v>5176</v>
      </c>
      <c r="L39" s="54">
        <f t="shared" si="11"/>
        <v>68.98573903771825</v>
      </c>
      <c r="M39" s="54">
        <v>536</v>
      </c>
      <c r="N39" s="95">
        <f t="shared" si="12"/>
        <v>56.30252100840336</v>
      </c>
      <c r="O39" s="98">
        <v>1368</v>
      </c>
      <c r="P39" s="99">
        <f t="shared" si="13"/>
        <v>84.91620111731844</v>
      </c>
      <c r="R39" t="s">
        <v>172</v>
      </c>
      <c r="S39">
        <v>24311</v>
      </c>
      <c r="T39">
        <v>17836</v>
      </c>
      <c r="U39">
        <v>20060</v>
      </c>
      <c r="V39">
        <v>16579</v>
      </c>
      <c r="W39">
        <v>16283</v>
      </c>
      <c r="X39">
        <v>16479</v>
      </c>
    </row>
    <row r="40" spans="1:24" ht="14.25">
      <c r="A40" s="1"/>
      <c r="B40" s="70" t="s">
        <v>35</v>
      </c>
      <c r="C40" s="54">
        <f>E40+G40+I40+K40+M40</f>
        <v>15120</v>
      </c>
      <c r="D40" s="95">
        <f t="shared" si="7"/>
        <v>69.83188619988915</v>
      </c>
      <c r="E40" s="98">
        <v>9411</v>
      </c>
      <c r="F40" s="99">
        <f>E40/E22*100</f>
        <v>72.3311044500807</v>
      </c>
      <c r="G40" s="54">
        <v>123</v>
      </c>
      <c r="H40" s="99">
        <f t="shared" si="9"/>
        <v>56.42201834862385</v>
      </c>
      <c r="I40" s="54">
        <v>278</v>
      </c>
      <c r="J40" s="99">
        <f t="shared" si="10"/>
        <v>58.037578288100214</v>
      </c>
      <c r="K40" s="54">
        <v>4728</v>
      </c>
      <c r="L40" s="99">
        <f t="shared" si="11"/>
        <v>67.7655152644403</v>
      </c>
      <c r="M40" s="54">
        <v>580</v>
      </c>
      <c r="N40" s="99">
        <f t="shared" si="12"/>
        <v>59.97931747673216</v>
      </c>
      <c r="O40" s="98">
        <v>1238</v>
      </c>
      <c r="P40" s="99">
        <f t="shared" si="13"/>
        <v>98.72408293460924</v>
      </c>
      <c r="R40" t="s">
        <v>173</v>
      </c>
      <c r="S40">
        <v>26766</v>
      </c>
      <c r="T40">
        <v>19470</v>
      </c>
      <c r="U40">
        <v>18685</v>
      </c>
      <c r="V40">
        <v>15051</v>
      </c>
      <c r="W40">
        <v>16488</v>
      </c>
      <c r="X40">
        <v>18360</v>
      </c>
    </row>
    <row r="41" spans="1:24" ht="14.25">
      <c r="A41" s="1"/>
      <c r="B41" s="70" t="s">
        <v>36</v>
      </c>
      <c r="C41" s="54">
        <f>E41+G41+I41+K41+M41</f>
        <v>17836</v>
      </c>
      <c r="D41" s="95">
        <f>C41/C23*100</f>
        <v>73.36596602361071</v>
      </c>
      <c r="E41" s="98">
        <v>10801</v>
      </c>
      <c r="F41" s="99">
        <f t="shared" si="8"/>
        <v>74.32562620423893</v>
      </c>
      <c r="G41" s="54">
        <v>151</v>
      </c>
      <c r="H41" s="99">
        <f t="shared" si="9"/>
        <v>64.52991452991454</v>
      </c>
      <c r="I41" s="54">
        <v>431</v>
      </c>
      <c r="J41" s="99">
        <f t="shared" si="10"/>
        <v>87.95918367346938</v>
      </c>
      <c r="K41" s="54">
        <v>5763</v>
      </c>
      <c r="L41" s="99">
        <f t="shared" si="11"/>
        <v>72.33588552780218</v>
      </c>
      <c r="M41" s="54">
        <v>690</v>
      </c>
      <c r="N41" s="99">
        <f t="shared" si="12"/>
        <v>63.41911764705882</v>
      </c>
      <c r="O41" s="98">
        <v>1351</v>
      </c>
      <c r="P41" s="99">
        <f t="shared" si="13"/>
        <v>85.83227445997458</v>
      </c>
      <c r="R41" t="s">
        <v>174</v>
      </c>
      <c r="S41">
        <v>18024</v>
      </c>
      <c r="T41">
        <v>14444</v>
      </c>
      <c r="U41">
        <v>16872</v>
      </c>
      <c r="V41">
        <v>14506</v>
      </c>
      <c r="W41">
        <v>15028</v>
      </c>
      <c r="X41">
        <v>14655</v>
      </c>
    </row>
    <row r="42" spans="1:24" ht="14.25">
      <c r="A42" s="1"/>
      <c r="B42" s="210" t="s">
        <v>12</v>
      </c>
      <c r="C42" s="223">
        <f>SUM(C39:C41)</f>
        <v>49676</v>
      </c>
      <c r="D42" s="220">
        <f t="shared" si="7"/>
        <v>71.0357352247215</v>
      </c>
      <c r="E42" s="224">
        <f>SUM(E39:E41)</f>
        <v>30795</v>
      </c>
      <c r="F42" s="222">
        <f t="shared" si="8"/>
        <v>72.8479171102122</v>
      </c>
      <c r="G42" s="225">
        <f>SUM(G39:G41)</f>
        <v>373</v>
      </c>
      <c r="H42" s="225">
        <f t="shared" si="9"/>
        <v>54.13642960812772</v>
      </c>
      <c r="I42" s="225">
        <f>SUM(I39:I41)</f>
        <v>1035</v>
      </c>
      <c r="J42" s="225">
        <f t="shared" si="10"/>
        <v>68.31683168316832</v>
      </c>
      <c r="K42" s="225">
        <f>SUM(K39:K41)</f>
        <v>15667</v>
      </c>
      <c r="L42" s="225">
        <f t="shared" si="11"/>
        <v>69.79551833207111</v>
      </c>
      <c r="M42" s="225">
        <f>SUM(M39:M41)</f>
        <v>1806</v>
      </c>
      <c r="N42" s="220">
        <f t="shared" si="12"/>
        <v>60.05986032590622</v>
      </c>
      <c r="O42" s="226">
        <f>SUM(O39:O41)</f>
        <v>3957</v>
      </c>
      <c r="P42" s="222">
        <f t="shared" si="13"/>
        <v>89.14169858076143</v>
      </c>
      <c r="R42" t="s">
        <v>175</v>
      </c>
      <c r="S42">
        <v>22225</v>
      </c>
      <c r="T42">
        <v>17895</v>
      </c>
      <c r="U42">
        <v>19796</v>
      </c>
      <c r="V42">
        <v>17612</v>
      </c>
      <c r="W42">
        <v>16791</v>
      </c>
      <c r="X42">
        <v>17832</v>
      </c>
    </row>
    <row r="43" spans="1:24" ht="14.25">
      <c r="A43" s="1"/>
      <c r="B43" s="227" t="s">
        <v>94</v>
      </c>
      <c r="C43" s="228">
        <f>C38+C42</f>
        <v>96012</v>
      </c>
      <c r="D43" s="220">
        <f>C43/C25*100</f>
        <v>67.63408895588836</v>
      </c>
      <c r="E43" s="229">
        <f>E38+E42</f>
        <v>61042</v>
      </c>
      <c r="F43" s="220">
        <f aca="true" t="shared" si="14" ref="F43:F48">E43/E25*100</f>
        <v>71.9902821020851</v>
      </c>
      <c r="G43" s="228">
        <f>G38+G42</f>
        <v>747</v>
      </c>
      <c r="H43" s="220">
        <f aca="true" t="shared" si="15" ref="H43:H48">G43/G25*100</f>
        <v>53.702372393961184</v>
      </c>
      <c r="I43" s="228">
        <f>I38+I42</f>
        <v>1781</v>
      </c>
      <c r="J43" s="220">
        <f aca="true" t="shared" si="16" ref="J43:J48">I43/I25*100</f>
        <v>54.216133942161335</v>
      </c>
      <c r="K43" s="228">
        <f>K38+K42</f>
        <v>28608</v>
      </c>
      <c r="L43" s="220">
        <f aca="true" t="shared" si="17" ref="L43:L48">K43/K25*100</f>
        <v>61.81637459754964</v>
      </c>
      <c r="M43" s="228">
        <f>M38+M42</f>
        <v>3834</v>
      </c>
      <c r="N43" s="220">
        <f aca="true" t="shared" si="18" ref="N43:N48">M43/M25*100</f>
        <v>61.72919014651425</v>
      </c>
      <c r="O43" s="224">
        <f>O38+O42</f>
        <v>7206</v>
      </c>
      <c r="P43" s="220">
        <f aca="true" t="shared" si="19" ref="P43:P48">O43/O25*100</f>
        <v>79.37871777924653</v>
      </c>
      <c r="Q43" s="176"/>
      <c r="R43" t="s">
        <v>176</v>
      </c>
      <c r="S43">
        <v>23587</v>
      </c>
      <c r="T43">
        <v>19420</v>
      </c>
      <c r="U43">
        <v>19987</v>
      </c>
      <c r="V43">
        <v>18068</v>
      </c>
      <c r="W43">
        <v>19120</v>
      </c>
      <c r="X43">
        <v>19266</v>
      </c>
    </row>
    <row r="44" spans="1:24" ht="14.25">
      <c r="A44" s="1"/>
      <c r="B44" s="70" t="s">
        <v>37</v>
      </c>
      <c r="C44" s="54">
        <f>E44+G44+I44+K44+M44</f>
        <v>19470</v>
      </c>
      <c r="D44" s="95">
        <f aca="true" t="shared" si="20" ref="D44:D49">C44/C26*100</f>
        <v>72.74153777180004</v>
      </c>
      <c r="E44" s="98">
        <v>11766</v>
      </c>
      <c r="F44" s="99">
        <f t="shared" si="14"/>
        <v>71.8008177213645</v>
      </c>
      <c r="G44" s="54">
        <v>154</v>
      </c>
      <c r="H44" s="99">
        <f t="shared" si="15"/>
        <v>66.66666666666666</v>
      </c>
      <c r="I44" s="54">
        <v>424</v>
      </c>
      <c r="J44" s="99">
        <f t="shared" si="16"/>
        <v>76.81159420289855</v>
      </c>
      <c r="K44" s="54">
        <v>6494</v>
      </c>
      <c r="L44" s="99">
        <f t="shared" si="17"/>
        <v>77.86570743405275</v>
      </c>
      <c r="M44" s="54">
        <v>632</v>
      </c>
      <c r="N44" s="99">
        <f t="shared" si="18"/>
        <v>50.318471337579616</v>
      </c>
      <c r="O44" s="98">
        <v>1473</v>
      </c>
      <c r="P44" s="99">
        <f t="shared" si="19"/>
        <v>80.05434782608695</v>
      </c>
      <c r="R44" t="s">
        <v>177</v>
      </c>
      <c r="S44">
        <v>19926</v>
      </c>
      <c r="T44">
        <v>17672</v>
      </c>
      <c r="U44">
        <v>20774</v>
      </c>
      <c r="V44">
        <v>18875</v>
      </c>
      <c r="W44">
        <v>19450</v>
      </c>
      <c r="X44">
        <v>18110</v>
      </c>
    </row>
    <row r="45" spans="1:29" ht="14.25">
      <c r="A45" s="1"/>
      <c r="B45" s="70" t="s">
        <v>38</v>
      </c>
      <c r="C45" s="54">
        <f>E45+G45+I45+K45+M45</f>
        <v>14444</v>
      </c>
      <c r="D45" s="95">
        <f t="shared" si="20"/>
        <v>80.1375943186862</v>
      </c>
      <c r="E45" s="98">
        <v>8630</v>
      </c>
      <c r="F45" s="99">
        <f t="shared" si="14"/>
        <v>81.399735898887</v>
      </c>
      <c r="G45" s="54">
        <v>107</v>
      </c>
      <c r="H45" s="99">
        <f t="shared" si="15"/>
        <v>59.44444444444444</v>
      </c>
      <c r="I45" s="54">
        <v>255</v>
      </c>
      <c r="J45" s="99">
        <f t="shared" si="16"/>
        <v>62.80788177339901</v>
      </c>
      <c r="K45" s="54">
        <v>4869</v>
      </c>
      <c r="L45" s="99">
        <f t="shared" si="17"/>
        <v>83.45903325334247</v>
      </c>
      <c r="M45" s="54">
        <v>583</v>
      </c>
      <c r="N45" s="99">
        <f t="shared" si="18"/>
        <v>58.183632734530946</v>
      </c>
      <c r="O45" s="98">
        <v>1143</v>
      </c>
      <c r="P45" s="99">
        <f t="shared" si="19"/>
        <v>103.9090909090909</v>
      </c>
      <c r="R45" s="83" t="s">
        <v>178</v>
      </c>
      <c r="S45" s="83">
        <v>16991</v>
      </c>
      <c r="T45" s="83">
        <v>17372</v>
      </c>
      <c r="U45" s="83">
        <v>19301</v>
      </c>
      <c r="V45" s="83">
        <v>16318</v>
      </c>
      <c r="W45" s="83">
        <v>14211</v>
      </c>
      <c r="X45" s="83">
        <v>16972</v>
      </c>
      <c r="Y45" s="83"/>
      <c r="Z45" s="83"/>
      <c r="AA45" s="83"/>
      <c r="AB45" s="83"/>
      <c r="AC45" s="83"/>
    </row>
    <row r="46" spans="1:29" ht="14.25">
      <c r="A46" s="1"/>
      <c r="B46" s="70" t="s">
        <v>39</v>
      </c>
      <c r="C46" s="54">
        <f>E46+G46+I46+K46+M46</f>
        <v>17895</v>
      </c>
      <c r="D46" s="95">
        <f t="shared" si="20"/>
        <v>80.51743532058492</v>
      </c>
      <c r="E46" s="98">
        <v>10541</v>
      </c>
      <c r="F46" s="99">
        <f t="shared" si="14"/>
        <v>80.32462089461251</v>
      </c>
      <c r="G46" s="54">
        <v>109</v>
      </c>
      <c r="H46" s="99">
        <f t="shared" si="15"/>
        <v>66.06060606060606</v>
      </c>
      <c r="I46" s="54">
        <v>390</v>
      </c>
      <c r="J46" s="99">
        <f t="shared" si="16"/>
        <v>78</v>
      </c>
      <c r="K46" s="54">
        <v>6042</v>
      </c>
      <c r="L46" s="99">
        <f t="shared" si="17"/>
        <v>82.77846280312372</v>
      </c>
      <c r="M46" s="54">
        <v>813</v>
      </c>
      <c r="N46" s="99">
        <f t="shared" si="18"/>
        <v>71.44112478031634</v>
      </c>
      <c r="O46" s="98">
        <v>1486</v>
      </c>
      <c r="P46" s="99">
        <f t="shared" si="19"/>
        <v>98.08580858085809</v>
      </c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</row>
    <row r="47" spans="1:30" ht="14.25">
      <c r="A47" s="1"/>
      <c r="B47" s="210" t="s">
        <v>14</v>
      </c>
      <c r="C47" s="223">
        <f>SUM(C44:C46)</f>
        <v>51809</v>
      </c>
      <c r="D47" s="220">
        <f t="shared" si="20"/>
        <v>77.30955756173991</v>
      </c>
      <c r="E47" s="224">
        <f>SUM(E44:E46)</f>
        <v>30937</v>
      </c>
      <c r="F47" s="222">
        <f t="shared" si="14"/>
        <v>77.12654567211807</v>
      </c>
      <c r="G47" s="225">
        <f>SUM(G44:G46)</f>
        <v>370</v>
      </c>
      <c r="H47" s="225">
        <f t="shared" si="15"/>
        <v>64.23611111111111</v>
      </c>
      <c r="I47" s="225">
        <f>SUM(I44:I46)</f>
        <v>1069</v>
      </c>
      <c r="J47" s="225">
        <f t="shared" si="16"/>
        <v>73.3196159122085</v>
      </c>
      <c r="K47" s="225">
        <f>SUM(K44:K46)</f>
        <v>17405</v>
      </c>
      <c r="L47" s="225">
        <f t="shared" si="17"/>
        <v>81.05527872211614</v>
      </c>
      <c r="M47" s="225">
        <f>SUM(M44:M46)</f>
        <v>2028</v>
      </c>
      <c r="N47" s="220">
        <f t="shared" si="18"/>
        <v>59.717314487632514</v>
      </c>
      <c r="O47" s="226">
        <f>SUM(O44:O46)</f>
        <v>4102</v>
      </c>
      <c r="P47" s="222">
        <f t="shared" si="19"/>
        <v>92.0763187429854</v>
      </c>
      <c r="S47" s="771" t="s">
        <v>197</v>
      </c>
      <c r="T47" s="694" t="s">
        <v>207</v>
      </c>
      <c r="U47" s="697" t="s">
        <v>186</v>
      </c>
      <c r="V47" s="697" t="s">
        <v>187</v>
      </c>
      <c r="Y47" s="697" t="s">
        <v>182</v>
      </c>
      <c r="Z47" s="697" t="s">
        <v>183</v>
      </c>
      <c r="AA47" s="697" t="s">
        <v>186</v>
      </c>
      <c r="AB47" s="697" t="s">
        <v>187</v>
      </c>
      <c r="AC47" s="697" t="s">
        <v>198</v>
      </c>
      <c r="AD47" s="697" t="s">
        <v>229</v>
      </c>
    </row>
    <row r="48" spans="1:30" ht="14.25">
      <c r="A48" s="1"/>
      <c r="B48" s="70" t="s">
        <v>20</v>
      </c>
      <c r="C48" s="54">
        <f>E48+G48+I48+K48+M48</f>
        <v>19420</v>
      </c>
      <c r="D48" s="95">
        <f t="shared" si="20"/>
        <v>82.33348878619579</v>
      </c>
      <c r="E48" s="98">
        <v>11278</v>
      </c>
      <c r="F48" s="99">
        <f t="shared" si="14"/>
        <v>77.9998616778477</v>
      </c>
      <c r="G48" s="54">
        <v>155</v>
      </c>
      <c r="H48" s="99">
        <f t="shared" si="15"/>
        <v>68.58407079646017</v>
      </c>
      <c r="I48" s="54">
        <v>392</v>
      </c>
      <c r="J48" s="99">
        <f t="shared" si="16"/>
        <v>85.96491228070175</v>
      </c>
      <c r="K48" s="54">
        <v>7090</v>
      </c>
      <c r="L48" s="99">
        <f t="shared" si="17"/>
        <v>96.0184182015168</v>
      </c>
      <c r="M48" s="54">
        <v>505</v>
      </c>
      <c r="N48" s="99">
        <f t="shared" si="18"/>
        <v>47.55178907721281</v>
      </c>
      <c r="O48" s="98">
        <v>1526</v>
      </c>
      <c r="P48" s="99">
        <f t="shared" si="19"/>
        <v>93.16239316239316</v>
      </c>
      <c r="R48" s="420">
        <v>2008.1</v>
      </c>
      <c r="S48">
        <v>23620</v>
      </c>
      <c r="T48" t="s">
        <v>206</v>
      </c>
      <c r="U48">
        <v>16655</v>
      </c>
      <c r="V48">
        <v>15430</v>
      </c>
      <c r="X48" t="s">
        <v>167</v>
      </c>
      <c r="Y48">
        <v>23620</v>
      </c>
      <c r="Z48">
        <v>16311</v>
      </c>
      <c r="AA48">
        <v>16655</v>
      </c>
      <c r="AB48">
        <v>15430</v>
      </c>
      <c r="AC48">
        <v>17152</v>
      </c>
      <c r="AD48">
        <v>16066</v>
      </c>
    </row>
    <row r="49" spans="1:30" ht="14.25">
      <c r="A49" s="1"/>
      <c r="B49" s="70" t="s">
        <v>21</v>
      </c>
      <c r="C49" s="54">
        <f>E49+G49+I49+K49+M49</f>
        <v>17672</v>
      </c>
      <c r="D49" s="95">
        <f t="shared" si="20"/>
        <v>88.68814614072068</v>
      </c>
      <c r="E49" s="98">
        <v>10397</v>
      </c>
      <c r="F49" s="99">
        <f aca="true" t="shared" si="21" ref="F49:F55">E49/E31*100</f>
        <v>84.26811476738531</v>
      </c>
      <c r="G49" s="54">
        <v>172</v>
      </c>
      <c r="H49" s="99">
        <f aca="true" t="shared" si="22" ref="H49:H55">G49/G31*100</f>
        <v>96.08938547486034</v>
      </c>
      <c r="I49" s="54">
        <v>421</v>
      </c>
      <c r="J49" s="99">
        <f aca="true" t="shared" si="23" ref="J49:J55">I49/I31*100</f>
        <v>120.97701149425288</v>
      </c>
      <c r="K49" s="54">
        <v>6242</v>
      </c>
      <c r="L49" s="99">
        <f aca="true" t="shared" si="24" ref="L49:L55">K49/K31*100</f>
        <v>100.41827541827541</v>
      </c>
      <c r="M49" s="54">
        <v>440</v>
      </c>
      <c r="N49" s="99">
        <f aca="true" t="shared" si="25" ref="N49:N55">M49/M31*100</f>
        <v>52.071005917159766</v>
      </c>
      <c r="O49" s="98">
        <v>1472</v>
      </c>
      <c r="P49" s="99">
        <f aca="true" t="shared" si="26" ref="P49:P55">O49/O31*100</f>
        <v>102.43562978427279</v>
      </c>
      <c r="Q49" s="176"/>
      <c r="R49" t="s">
        <v>168</v>
      </c>
      <c r="S49">
        <v>25126</v>
      </c>
      <c r="U49">
        <v>18260</v>
      </c>
      <c r="V49">
        <v>17681</v>
      </c>
      <c r="X49" t="s">
        <v>168</v>
      </c>
      <c r="Y49">
        <v>25126</v>
      </c>
      <c r="Z49">
        <v>15179</v>
      </c>
      <c r="AA49">
        <v>18260</v>
      </c>
      <c r="AB49">
        <v>17681</v>
      </c>
      <c r="AC49">
        <v>15166</v>
      </c>
      <c r="AD49">
        <v>16545</v>
      </c>
    </row>
    <row r="50" spans="1:30" ht="14.25">
      <c r="A50" s="1"/>
      <c r="B50" s="70" t="s">
        <v>22</v>
      </c>
      <c r="C50" s="54">
        <f>E50+G50+I50+K50+M50</f>
        <v>17372</v>
      </c>
      <c r="D50" s="95">
        <f aca="true" t="shared" si="27" ref="D50:D55">C50/C32*100</f>
        <v>102.24236360426109</v>
      </c>
      <c r="E50" s="98">
        <v>10205</v>
      </c>
      <c r="F50" s="99">
        <f t="shared" si="21"/>
        <v>94.32479896478418</v>
      </c>
      <c r="G50" s="54">
        <v>139</v>
      </c>
      <c r="H50" s="99">
        <f t="shared" si="22"/>
        <v>93.28859060402685</v>
      </c>
      <c r="I50" s="54">
        <v>375</v>
      </c>
      <c r="J50" s="99">
        <f t="shared" si="23"/>
        <v>133.92857142857142</v>
      </c>
      <c r="K50" s="54">
        <v>6106</v>
      </c>
      <c r="L50" s="99">
        <f t="shared" si="24"/>
        <v>118.42513576415826</v>
      </c>
      <c r="M50" s="54">
        <v>547</v>
      </c>
      <c r="N50" s="99">
        <f t="shared" si="25"/>
        <v>93.18568994889267</v>
      </c>
      <c r="O50" s="98">
        <v>1363</v>
      </c>
      <c r="P50" s="99">
        <f t="shared" si="26"/>
        <v>110.45380875202594</v>
      </c>
      <c r="Q50" s="176"/>
      <c r="R50" t="s">
        <v>169</v>
      </c>
      <c r="S50">
        <v>23281</v>
      </c>
      <c r="U50">
        <v>19117</v>
      </c>
      <c r="V50">
        <v>15899</v>
      </c>
      <c r="X50" t="s">
        <v>169</v>
      </c>
      <c r="Y50">
        <v>23281</v>
      </c>
      <c r="Z50">
        <v>14846</v>
      </c>
      <c r="AA50">
        <v>19117</v>
      </c>
      <c r="AB50">
        <v>15899</v>
      </c>
      <c r="AC50">
        <v>16926</v>
      </c>
      <c r="AD50">
        <v>17394</v>
      </c>
    </row>
    <row r="51" spans="1:30" ht="14.25">
      <c r="A51" s="1"/>
      <c r="B51" s="210" t="s">
        <v>16</v>
      </c>
      <c r="C51" s="219">
        <f>SUM(C48:C50)</f>
        <v>54464</v>
      </c>
      <c r="D51" s="220">
        <f t="shared" si="27"/>
        <v>90.01718894618537</v>
      </c>
      <c r="E51" s="221">
        <f>SUM(E48:E50)</f>
        <v>31880</v>
      </c>
      <c r="F51" s="222">
        <f t="shared" si="21"/>
        <v>84.75116971501488</v>
      </c>
      <c r="G51" s="219">
        <f>SUM(G48:G50)</f>
        <v>466</v>
      </c>
      <c r="H51" s="222">
        <f t="shared" si="22"/>
        <v>84.11552346570397</v>
      </c>
      <c r="I51" s="219">
        <f>SUM(I48:I50)</f>
        <v>1188</v>
      </c>
      <c r="J51" s="222">
        <f t="shared" si="23"/>
        <v>109.59409594095942</v>
      </c>
      <c r="K51" s="219">
        <f>SUM(K48:K50)</f>
        <v>19438</v>
      </c>
      <c r="L51" s="222">
        <f t="shared" si="24"/>
        <v>103.63616975901044</v>
      </c>
      <c r="M51" s="219">
        <f>SUM(M48:M50)</f>
        <v>1492</v>
      </c>
      <c r="N51" s="222">
        <f t="shared" si="25"/>
        <v>59.82357658380112</v>
      </c>
      <c r="O51" s="221">
        <f>SUM(O48:O50)</f>
        <v>4361</v>
      </c>
      <c r="P51" s="222">
        <f t="shared" si="26"/>
        <v>101.20677651427246</v>
      </c>
      <c r="Q51" s="209"/>
      <c r="R51" t="s">
        <v>170</v>
      </c>
      <c r="S51">
        <v>23968</v>
      </c>
      <c r="U51">
        <v>19634</v>
      </c>
      <c r="V51">
        <v>16796</v>
      </c>
      <c r="X51" t="s">
        <v>170</v>
      </c>
      <c r="Y51">
        <v>23968</v>
      </c>
      <c r="Z51">
        <v>16720</v>
      </c>
      <c r="AA51">
        <v>19634</v>
      </c>
      <c r="AB51">
        <v>16796</v>
      </c>
      <c r="AC51">
        <v>17540</v>
      </c>
      <c r="AD51">
        <v>18210</v>
      </c>
    </row>
    <row r="52" spans="1:30" ht="15" thickBot="1">
      <c r="A52" s="1"/>
      <c r="B52" s="216" t="s">
        <v>107</v>
      </c>
      <c r="C52" s="260">
        <f>C47+C51</f>
        <v>106273</v>
      </c>
      <c r="D52" s="261">
        <f t="shared" si="27"/>
        <v>83.33895341086426</v>
      </c>
      <c r="E52" s="262">
        <f>E47+E51</f>
        <v>62817</v>
      </c>
      <c r="F52" s="261">
        <f t="shared" si="21"/>
        <v>80.81643680526966</v>
      </c>
      <c r="G52" s="260">
        <f>G47+G51</f>
        <v>836</v>
      </c>
      <c r="H52" s="261">
        <f t="shared" si="22"/>
        <v>73.98230088495575</v>
      </c>
      <c r="I52" s="260">
        <f>I47+I51</f>
        <v>2257</v>
      </c>
      <c r="J52" s="261">
        <f t="shared" si="23"/>
        <v>88.78835562549175</v>
      </c>
      <c r="K52" s="260">
        <f>K47+K51</f>
        <v>36843</v>
      </c>
      <c r="L52" s="261">
        <f t="shared" si="24"/>
        <v>91.58318625866913</v>
      </c>
      <c r="M52" s="260">
        <f>M47+M51</f>
        <v>3520</v>
      </c>
      <c r="N52" s="261">
        <f t="shared" si="25"/>
        <v>59.7623089983022</v>
      </c>
      <c r="O52" s="262">
        <f>O47+O51</f>
        <v>8463</v>
      </c>
      <c r="P52" s="263">
        <f t="shared" si="26"/>
        <v>96.56549520766772</v>
      </c>
      <c r="Q52" s="176"/>
      <c r="R52" t="s">
        <v>171</v>
      </c>
      <c r="S52">
        <v>21652</v>
      </c>
      <c r="U52">
        <v>16886</v>
      </c>
      <c r="V52">
        <v>16687</v>
      </c>
      <c r="X52" t="s">
        <v>171</v>
      </c>
      <c r="Y52">
        <v>21652</v>
      </c>
      <c r="Z52">
        <v>15120</v>
      </c>
      <c r="AA52">
        <v>16886</v>
      </c>
      <c r="AB52">
        <v>16687</v>
      </c>
      <c r="AC52">
        <v>14479</v>
      </c>
      <c r="AD52">
        <v>15356</v>
      </c>
    </row>
    <row r="53" spans="1:29" ht="14.25">
      <c r="A53" s="1"/>
      <c r="B53" s="70" t="s">
        <v>109</v>
      </c>
      <c r="C53" s="54">
        <f>E53+G53+I53+K53+M53</f>
        <v>18528</v>
      </c>
      <c r="D53" s="95">
        <f t="shared" si="27"/>
        <v>113.59205444178775</v>
      </c>
      <c r="E53" s="98">
        <v>11459</v>
      </c>
      <c r="F53" s="99">
        <f t="shared" si="21"/>
        <v>111.69704649575982</v>
      </c>
      <c r="G53" s="54">
        <v>131</v>
      </c>
      <c r="H53" s="99">
        <f t="shared" si="22"/>
        <v>89.1156462585034</v>
      </c>
      <c r="I53" s="54">
        <v>414</v>
      </c>
      <c r="J53" s="99">
        <f t="shared" si="23"/>
        <v>159.84555984555985</v>
      </c>
      <c r="K53" s="54">
        <v>6067</v>
      </c>
      <c r="L53" s="99">
        <f t="shared" si="24"/>
        <v>133.01907476430608</v>
      </c>
      <c r="M53" s="54">
        <v>457</v>
      </c>
      <c r="N53" s="99">
        <f t="shared" si="25"/>
        <v>42.11981566820276</v>
      </c>
      <c r="O53" s="98">
        <v>1330</v>
      </c>
      <c r="P53" s="99">
        <f t="shared" si="26"/>
        <v>122.46777163904237</v>
      </c>
      <c r="Q53" s="209"/>
      <c r="R53" t="s">
        <v>172</v>
      </c>
      <c r="S53">
        <v>24311</v>
      </c>
      <c r="U53">
        <v>16283</v>
      </c>
      <c r="V53">
        <v>16479</v>
      </c>
      <c r="X53" t="s">
        <v>172</v>
      </c>
      <c r="Y53">
        <v>24311</v>
      </c>
      <c r="Z53">
        <v>17836</v>
      </c>
      <c r="AA53">
        <v>16283</v>
      </c>
      <c r="AB53">
        <v>16479</v>
      </c>
      <c r="AC53">
        <v>15950</v>
      </c>
    </row>
    <row r="54" spans="1:29" ht="14.25">
      <c r="A54" s="1"/>
      <c r="B54" s="70" t="s">
        <v>24</v>
      </c>
      <c r="C54" s="54">
        <f>E54+G54+I54+K54+M54</f>
        <v>19214</v>
      </c>
      <c r="D54" s="95">
        <f t="shared" si="27"/>
        <v>126.58277883918572</v>
      </c>
      <c r="E54" s="98">
        <v>11687</v>
      </c>
      <c r="F54" s="99">
        <f t="shared" si="21"/>
        <v>113.8196338137904</v>
      </c>
      <c r="G54" s="54">
        <v>149</v>
      </c>
      <c r="H54" s="99">
        <f t="shared" si="22"/>
        <v>106.42857142857143</v>
      </c>
      <c r="I54" s="54">
        <v>446</v>
      </c>
      <c r="J54" s="99">
        <f t="shared" si="23"/>
        <v>200.9009009009009</v>
      </c>
      <c r="K54" s="54">
        <v>6471</v>
      </c>
      <c r="L54" s="99">
        <f t="shared" si="24"/>
        <v>156.56907815146383</v>
      </c>
      <c r="M54" s="54">
        <v>461</v>
      </c>
      <c r="N54" s="99">
        <f t="shared" si="25"/>
        <v>110.8173076923077</v>
      </c>
      <c r="O54" s="98">
        <v>1336</v>
      </c>
      <c r="P54" s="99">
        <f t="shared" si="26"/>
        <v>125.328330206379</v>
      </c>
      <c r="Q54" s="209"/>
      <c r="R54" t="s">
        <v>173</v>
      </c>
      <c r="S54">
        <v>26766</v>
      </c>
      <c r="U54">
        <v>16488</v>
      </c>
      <c r="V54">
        <v>18360</v>
      </c>
      <c r="X54" t="s">
        <v>173</v>
      </c>
      <c r="Y54">
        <v>26766</v>
      </c>
      <c r="Z54">
        <v>19470</v>
      </c>
      <c r="AA54">
        <v>16488</v>
      </c>
      <c r="AB54">
        <v>18360</v>
      </c>
      <c r="AC54">
        <v>17274</v>
      </c>
    </row>
    <row r="55" spans="1:29" ht="14.25">
      <c r="A55" s="1"/>
      <c r="B55" s="70" t="s">
        <v>25</v>
      </c>
      <c r="C55" s="54">
        <f>E55+G55+I55+K55+M55</f>
        <v>18692</v>
      </c>
      <c r="D55" s="95">
        <f t="shared" si="27"/>
        <v>125.90596793749158</v>
      </c>
      <c r="E55" s="98">
        <v>11031</v>
      </c>
      <c r="F55" s="99">
        <f t="shared" si="21"/>
        <v>113.48765432098766</v>
      </c>
      <c r="G55" s="54">
        <v>158</v>
      </c>
      <c r="H55" s="54">
        <f t="shared" si="22"/>
        <v>181.60919540229884</v>
      </c>
      <c r="I55" s="54">
        <v>403</v>
      </c>
      <c r="J55" s="54">
        <f t="shared" si="23"/>
        <v>152.0754716981132</v>
      </c>
      <c r="K55" s="54">
        <v>6536</v>
      </c>
      <c r="L55" s="54">
        <f t="shared" si="24"/>
        <v>153.89686837767835</v>
      </c>
      <c r="M55" s="54">
        <v>564</v>
      </c>
      <c r="N55" s="95">
        <f t="shared" si="25"/>
        <v>107.02087286527515</v>
      </c>
      <c r="O55" s="98">
        <v>1651</v>
      </c>
      <c r="P55" s="99">
        <f t="shared" si="26"/>
        <v>150.5013673655424</v>
      </c>
      <c r="Q55" s="209"/>
      <c r="R55" t="s">
        <v>174</v>
      </c>
      <c r="S55">
        <v>18024</v>
      </c>
      <c r="U55">
        <v>15028</v>
      </c>
      <c r="V55">
        <v>14655</v>
      </c>
      <c r="X55" t="s">
        <v>174</v>
      </c>
      <c r="Y55">
        <v>18024</v>
      </c>
      <c r="Z55">
        <v>14444</v>
      </c>
      <c r="AA55">
        <v>15028</v>
      </c>
      <c r="AB55">
        <v>14655</v>
      </c>
      <c r="AC55">
        <v>13587</v>
      </c>
    </row>
    <row r="56" spans="1:29" ht="14.25">
      <c r="A56" s="1"/>
      <c r="B56" s="353" t="s">
        <v>17</v>
      </c>
      <c r="C56" s="373">
        <f>SUM(C53:C55)</f>
        <v>56434</v>
      </c>
      <c r="D56" s="374">
        <f aca="true" t="shared" si="28" ref="D56:D61">C56/C38*100</f>
        <v>121.79299033149171</v>
      </c>
      <c r="E56" s="375">
        <f>SUM(E53:E55)</f>
        <v>34177</v>
      </c>
      <c r="F56" s="376">
        <f aca="true" t="shared" si="29" ref="F56:F68">E56/E38*100</f>
        <v>112.9930241015638</v>
      </c>
      <c r="G56" s="377">
        <f>SUM(G53:G55)</f>
        <v>438</v>
      </c>
      <c r="H56" s="377">
        <f aca="true" t="shared" si="30" ref="H56:H68">G56/G38*100</f>
        <v>117.11229946524064</v>
      </c>
      <c r="I56" s="377">
        <f>SUM(I53:I55)</f>
        <v>1263</v>
      </c>
      <c r="J56" s="377">
        <f aca="true" t="shared" si="31" ref="J56:J68">I56/I38*100</f>
        <v>169.3029490616622</v>
      </c>
      <c r="K56" s="377">
        <f>SUM(K53:K55)</f>
        <v>19074</v>
      </c>
      <c r="L56" s="377">
        <f aca="true" t="shared" si="32" ref="L56:L61">K56/K38*100</f>
        <v>147.39200989104398</v>
      </c>
      <c r="M56" s="377">
        <f>SUM(M53:M55)</f>
        <v>1482</v>
      </c>
      <c r="N56" s="374">
        <f aca="true" t="shared" si="33" ref="N56:N68">M56/M38*100</f>
        <v>73.07692307692307</v>
      </c>
      <c r="O56" s="378">
        <f>SUM(O53:O55)</f>
        <v>4317</v>
      </c>
      <c r="P56" s="376">
        <f aca="true" t="shared" si="34" ref="P56:P68">O56/O38*100</f>
        <v>132.87165281625116</v>
      </c>
      <c r="Q56" s="209"/>
      <c r="R56" t="s">
        <v>175</v>
      </c>
      <c r="S56">
        <v>22225</v>
      </c>
      <c r="U56">
        <v>16791</v>
      </c>
      <c r="V56">
        <v>17832</v>
      </c>
      <c r="X56" t="s">
        <v>175</v>
      </c>
      <c r="Y56">
        <v>22225</v>
      </c>
      <c r="Z56">
        <v>17895</v>
      </c>
      <c r="AA56">
        <v>16791</v>
      </c>
      <c r="AB56">
        <v>17832</v>
      </c>
      <c r="AC56">
        <v>16592</v>
      </c>
    </row>
    <row r="57" spans="1:29" ht="14.25">
      <c r="A57" s="1"/>
      <c r="B57" s="350" t="s">
        <v>26</v>
      </c>
      <c r="C57" s="368">
        <f>E57+G57+I57+K57+M57</f>
        <v>19226</v>
      </c>
      <c r="D57" s="369">
        <f t="shared" si="28"/>
        <v>114.98803827751196</v>
      </c>
      <c r="E57" s="98">
        <v>11690</v>
      </c>
      <c r="F57" s="99">
        <f t="shared" si="29"/>
        <v>110.46017197392044</v>
      </c>
      <c r="G57" s="54">
        <v>175</v>
      </c>
      <c r="H57" s="351">
        <f t="shared" si="30"/>
        <v>176.76767676767676</v>
      </c>
      <c r="I57" s="351">
        <v>396</v>
      </c>
      <c r="J57" s="351">
        <f t="shared" si="31"/>
        <v>121.47239263803682</v>
      </c>
      <c r="K57" s="351">
        <v>6289</v>
      </c>
      <c r="L57" s="351">
        <f t="shared" si="32"/>
        <v>121.50309119010818</v>
      </c>
      <c r="M57" s="351">
        <v>676</v>
      </c>
      <c r="N57" s="370">
        <f t="shared" si="33"/>
        <v>126.11940298507463</v>
      </c>
      <c r="O57" s="371">
        <v>1614</v>
      </c>
      <c r="P57" s="372">
        <f t="shared" si="34"/>
        <v>117.98245614035088</v>
      </c>
      <c r="Q57" s="209"/>
      <c r="R57" t="s">
        <v>176</v>
      </c>
      <c r="S57">
        <v>23587</v>
      </c>
      <c r="U57">
        <v>19120</v>
      </c>
      <c r="V57">
        <v>19266</v>
      </c>
      <c r="X57" t="s">
        <v>176</v>
      </c>
      <c r="Y57">
        <v>23587</v>
      </c>
      <c r="Z57">
        <v>19420</v>
      </c>
      <c r="AA57">
        <v>19120</v>
      </c>
      <c r="AB57">
        <v>19266</v>
      </c>
      <c r="AC57">
        <v>17730</v>
      </c>
    </row>
    <row r="58" spans="1:29" ht="14.25">
      <c r="A58" s="1"/>
      <c r="B58" s="70" t="s">
        <v>35</v>
      </c>
      <c r="C58" s="54">
        <f>E58+G58+I58+K58+M58</f>
        <v>17386</v>
      </c>
      <c r="D58" s="95">
        <f t="shared" si="28"/>
        <v>114.9867724867725</v>
      </c>
      <c r="E58" s="98">
        <v>10740</v>
      </c>
      <c r="F58" s="99">
        <f t="shared" si="29"/>
        <v>114.12177239400701</v>
      </c>
      <c r="G58" s="54">
        <v>114</v>
      </c>
      <c r="H58" s="99">
        <f t="shared" si="30"/>
        <v>92.6829268292683</v>
      </c>
      <c r="I58" s="54">
        <v>374</v>
      </c>
      <c r="J58" s="99">
        <f t="shared" si="31"/>
        <v>134.53237410071944</v>
      </c>
      <c r="K58" s="54">
        <v>5613</v>
      </c>
      <c r="L58" s="99">
        <f t="shared" si="32"/>
        <v>118.71827411167513</v>
      </c>
      <c r="M58" s="54">
        <v>545</v>
      </c>
      <c r="N58" s="99">
        <f t="shared" si="33"/>
        <v>93.96551724137932</v>
      </c>
      <c r="O58" s="98">
        <v>1287</v>
      </c>
      <c r="P58" s="99">
        <f t="shared" si="34"/>
        <v>103.95799676898223</v>
      </c>
      <c r="Q58" s="209"/>
      <c r="R58" t="s">
        <v>177</v>
      </c>
      <c r="S58">
        <v>19926</v>
      </c>
      <c r="U58">
        <v>19450</v>
      </c>
      <c r="V58">
        <v>18110</v>
      </c>
      <c r="X58" t="s">
        <v>177</v>
      </c>
      <c r="Y58">
        <v>19926</v>
      </c>
      <c r="Z58">
        <v>17672</v>
      </c>
      <c r="AA58">
        <v>19450</v>
      </c>
      <c r="AB58">
        <v>18110</v>
      </c>
      <c r="AC58">
        <v>16117</v>
      </c>
    </row>
    <row r="59" spans="1:30" ht="14.25">
      <c r="A59" s="1"/>
      <c r="B59" s="70" t="s">
        <v>123</v>
      </c>
      <c r="C59" s="54">
        <f>E59+G59+I59+K59+M59</f>
        <v>20060</v>
      </c>
      <c r="D59" s="95">
        <f t="shared" si="28"/>
        <v>112.46916348957166</v>
      </c>
      <c r="E59" s="98">
        <v>12399</v>
      </c>
      <c r="F59" s="99">
        <f t="shared" si="29"/>
        <v>114.7949263957041</v>
      </c>
      <c r="G59" s="54">
        <v>115</v>
      </c>
      <c r="H59" s="99">
        <f t="shared" si="30"/>
        <v>76.15894039735099</v>
      </c>
      <c r="I59" s="54">
        <v>431</v>
      </c>
      <c r="J59" s="99">
        <f t="shared" si="31"/>
        <v>100</v>
      </c>
      <c r="K59" s="54">
        <v>6831</v>
      </c>
      <c r="L59" s="99">
        <f t="shared" si="32"/>
        <v>118.53201457574181</v>
      </c>
      <c r="M59" s="54">
        <v>284</v>
      </c>
      <c r="N59" s="99">
        <f t="shared" si="33"/>
        <v>41.15942028985507</v>
      </c>
      <c r="O59" s="98">
        <v>1472</v>
      </c>
      <c r="P59" s="99">
        <f t="shared" si="34"/>
        <v>108.95632864544783</v>
      </c>
      <c r="Q59" s="209"/>
      <c r="R59" s="83" t="s">
        <v>178</v>
      </c>
      <c r="S59" s="83">
        <v>16991</v>
      </c>
      <c r="T59" s="83"/>
      <c r="U59" s="83">
        <v>14211</v>
      </c>
      <c r="V59" s="83">
        <v>16972</v>
      </c>
      <c r="X59" s="83" t="s">
        <v>178</v>
      </c>
      <c r="Y59" s="83">
        <v>16991</v>
      </c>
      <c r="Z59" s="83">
        <v>17372</v>
      </c>
      <c r="AA59" s="83">
        <v>14211</v>
      </c>
      <c r="AB59" s="83">
        <v>16972</v>
      </c>
      <c r="AC59" s="83">
        <v>16117</v>
      </c>
      <c r="AD59" s="83"/>
    </row>
    <row r="60" spans="1:21" ht="14.25">
      <c r="A60" s="1"/>
      <c r="B60" s="353" t="s">
        <v>12</v>
      </c>
      <c r="C60" s="373">
        <f>SUM(C57:C59)</f>
        <v>56672</v>
      </c>
      <c r="D60" s="374">
        <f t="shared" si="28"/>
        <v>114.08325952170063</v>
      </c>
      <c r="E60" s="375">
        <f>SUM(E57:E59)</f>
        <v>34829</v>
      </c>
      <c r="F60" s="376">
        <f t="shared" si="29"/>
        <v>113.0995291443416</v>
      </c>
      <c r="G60" s="377">
        <f>SUM(G57:G59)</f>
        <v>404</v>
      </c>
      <c r="H60" s="377">
        <f t="shared" si="30"/>
        <v>108.31099195710456</v>
      </c>
      <c r="I60" s="377">
        <f>SUM(I57:I59)</f>
        <v>1201</v>
      </c>
      <c r="J60" s="377">
        <f t="shared" si="31"/>
        <v>116.03864734299516</v>
      </c>
      <c r="K60" s="377">
        <f>SUM(K57:K59)</f>
        <v>18733</v>
      </c>
      <c r="L60" s="377">
        <f t="shared" si="32"/>
        <v>119.56979638731092</v>
      </c>
      <c r="M60" s="377">
        <f>SUM(M57:M59)</f>
        <v>1505</v>
      </c>
      <c r="N60" s="374">
        <f t="shared" si="33"/>
        <v>83.33333333333334</v>
      </c>
      <c r="O60" s="378">
        <f>SUM(O57:O59)</f>
        <v>4373</v>
      </c>
      <c r="P60" s="376">
        <f t="shared" si="34"/>
        <v>110.51301491028558</v>
      </c>
      <c r="Q60" s="209"/>
      <c r="R60" s="767">
        <v>2009.1</v>
      </c>
      <c r="S60">
        <v>16311</v>
      </c>
      <c r="U60" s="83"/>
    </row>
    <row r="61" spans="1:19" ht="14.25">
      <c r="A61" s="1"/>
      <c r="B61" s="364" t="s">
        <v>113</v>
      </c>
      <c r="C61" s="379">
        <f>C56+C60</f>
        <v>113106</v>
      </c>
      <c r="D61" s="380">
        <f t="shared" si="28"/>
        <v>117.80402449693787</v>
      </c>
      <c r="E61" s="381">
        <f>E56+E60</f>
        <v>69006</v>
      </c>
      <c r="F61" s="380">
        <f t="shared" si="29"/>
        <v>113.04675469348973</v>
      </c>
      <c r="G61" s="379">
        <f>G56+G60</f>
        <v>842</v>
      </c>
      <c r="H61" s="380">
        <f t="shared" si="30"/>
        <v>112.71753681392237</v>
      </c>
      <c r="I61" s="379">
        <f>I56+I60</f>
        <v>2464</v>
      </c>
      <c r="J61" s="380">
        <f t="shared" si="31"/>
        <v>138.34924199887703</v>
      </c>
      <c r="K61" s="379">
        <f>K56+K60</f>
        <v>37807</v>
      </c>
      <c r="L61" s="380">
        <f t="shared" si="32"/>
        <v>132.15534116331096</v>
      </c>
      <c r="M61" s="379">
        <f>M56+M60</f>
        <v>2987</v>
      </c>
      <c r="N61" s="380">
        <f t="shared" si="33"/>
        <v>77.90818988002086</v>
      </c>
      <c r="O61" s="382">
        <f>O56+O60</f>
        <v>8690</v>
      </c>
      <c r="P61" s="380">
        <f t="shared" si="34"/>
        <v>120.59394948653899</v>
      </c>
      <c r="Q61" s="176"/>
      <c r="R61" t="s">
        <v>168</v>
      </c>
      <c r="S61">
        <v>15179</v>
      </c>
    </row>
    <row r="62" spans="1:33" ht="17.25">
      <c r="A62" s="1"/>
      <c r="B62" s="70" t="s">
        <v>37</v>
      </c>
      <c r="C62" s="54">
        <f>E62+G62+I62+K62+M62</f>
        <v>18685</v>
      </c>
      <c r="D62" s="95">
        <f aca="true" t="shared" si="35" ref="D62:D68">C62/C44*100</f>
        <v>95.96815613764767</v>
      </c>
      <c r="E62" s="98">
        <v>11467</v>
      </c>
      <c r="F62" s="99">
        <f t="shared" si="29"/>
        <v>97.45877953425122</v>
      </c>
      <c r="G62" s="54">
        <v>176</v>
      </c>
      <c r="H62" s="99">
        <f t="shared" si="30"/>
        <v>114.28571428571428</v>
      </c>
      <c r="I62" s="54">
        <v>378</v>
      </c>
      <c r="J62" s="99">
        <f t="shared" si="31"/>
        <v>89.15094339622641</v>
      </c>
      <c r="K62" s="54">
        <v>6104</v>
      </c>
      <c r="L62" s="99">
        <v>94</v>
      </c>
      <c r="M62" s="54">
        <v>560</v>
      </c>
      <c r="N62" s="99">
        <f t="shared" si="33"/>
        <v>88.60759493670885</v>
      </c>
      <c r="O62" s="98">
        <v>1580</v>
      </c>
      <c r="P62" s="99">
        <f t="shared" si="34"/>
        <v>107.26408689748811</v>
      </c>
      <c r="Q62" s="209"/>
      <c r="R62" t="s">
        <v>169</v>
      </c>
      <c r="S62">
        <v>14846</v>
      </c>
      <c r="V62" s="696" t="s">
        <v>190</v>
      </c>
      <c r="W62" s="696"/>
      <c r="X62" s="696"/>
      <c r="Y62" s="696"/>
      <c r="Z62" s="696"/>
      <c r="AA62" s="696"/>
      <c r="AG62" t="s">
        <v>189</v>
      </c>
    </row>
    <row r="63" spans="1:19" ht="14.25">
      <c r="A63" s="1"/>
      <c r="B63" s="70" t="s">
        <v>38</v>
      </c>
      <c r="C63" s="54">
        <f>E63+G63+I63+K63+M63</f>
        <v>16872</v>
      </c>
      <c r="D63" s="95">
        <f t="shared" si="35"/>
        <v>116.8097479922459</v>
      </c>
      <c r="E63" s="98">
        <v>10215</v>
      </c>
      <c r="F63" s="99">
        <f t="shared" si="29"/>
        <v>118.36616454229431</v>
      </c>
      <c r="G63" s="54">
        <v>126</v>
      </c>
      <c r="H63" s="99">
        <f t="shared" si="30"/>
        <v>117.75700934579439</v>
      </c>
      <c r="I63" s="54">
        <v>324</v>
      </c>
      <c r="J63" s="99">
        <f t="shared" si="31"/>
        <v>127.05882352941175</v>
      </c>
      <c r="K63" s="54">
        <v>5584</v>
      </c>
      <c r="L63" s="99">
        <f aca="true" t="shared" si="36" ref="L63:L79">K63/K45*100</f>
        <v>114.68474019305812</v>
      </c>
      <c r="M63" s="54">
        <v>623</v>
      </c>
      <c r="N63" s="99">
        <f t="shared" si="33"/>
        <v>106.86106346483706</v>
      </c>
      <c r="O63" s="98">
        <v>1253</v>
      </c>
      <c r="P63" s="99">
        <f t="shared" si="34"/>
        <v>109.62379702537184</v>
      </c>
      <c r="Q63" s="209"/>
      <c r="R63" t="s">
        <v>170</v>
      </c>
      <c r="S63">
        <v>16720</v>
      </c>
    </row>
    <row r="64" spans="1:19" ht="14.25">
      <c r="A64" s="1"/>
      <c r="B64" s="70" t="s">
        <v>125</v>
      </c>
      <c r="C64" s="54">
        <f>E64+G64+I64+K64+M64</f>
        <v>19796</v>
      </c>
      <c r="D64" s="95">
        <f t="shared" si="35"/>
        <v>110.6230790723666</v>
      </c>
      <c r="E64" s="98">
        <v>12212</v>
      </c>
      <c r="F64" s="99">
        <f t="shared" si="29"/>
        <v>115.85238592163931</v>
      </c>
      <c r="G64" s="54">
        <v>139</v>
      </c>
      <c r="H64" s="99">
        <f t="shared" si="30"/>
        <v>127.5229357798165</v>
      </c>
      <c r="I64" s="54">
        <v>442</v>
      </c>
      <c r="J64" s="99">
        <f t="shared" si="31"/>
        <v>113.33333333333333</v>
      </c>
      <c r="K64" s="54">
        <v>6362</v>
      </c>
      <c r="L64" s="99">
        <f t="shared" si="36"/>
        <v>105.29625951671633</v>
      </c>
      <c r="M64" s="54">
        <v>641</v>
      </c>
      <c r="N64" s="99">
        <f t="shared" si="33"/>
        <v>78.84378843788437</v>
      </c>
      <c r="O64" s="98">
        <v>1475</v>
      </c>
      <c r="P64" s="99">
        <f t="shared" si="34"/>
        <v>99.25975773889637</v>
      </c>
      <c r="Q64" s="209"/>
      <c r="R64" t="s">
        <v>171</v>
      </c>
      <c r="S64">
        <v>15120</v>
      </c>
    </row>
    <row r="65" spans="1:19" ht="14.25">
      <c r="A65" s="1"/>
      <c r="B65" s="353" t="s">
        <v>14</v>
      </c>
      <c r="C65" s="373">
        <f>SUM(C62:C64)</f>
        <v>55353</v>
      </c>
      <c r="D65" s="374">
        <f t="shared" si="35"/>
        <v>106.840510336042</v>
      </c>
      <c r="E65" s="375">
        <f>SUM(E62:E64)</f>
        <v>33894</v>
      </c>
      <c r="F65" s="376">
        <f t="shared" si="29"/>
        <v>109.55813427287713</v>
      </c>
      <c r="G65" s="377">
        <f>SUM(G62:G64)</f>
        <v>441</v>
      </c>
      <c r="H65" s="377">
        <f t="shared" si="30"/>
        <v>119.1891891891892</v>
      </c>
      <c r="I65" s="377">
        <f>SUM(I62:I64)</f>
        <v>1144</v>
      </c>
      <c r="J65" s="377">
        <f t="shared" si="31"/>
        <v>107.01590271281572</v>
      </c>
      <c r="K65" s="377">
        <f>SUM(K62:K64)</f>
        <v>18050</v>
      </c>
      <c r="L65" s="377">
        <f t="shared" si="36"/>
        <v>103.70583165756966</v>
      </c>
      <c r="M65" s="377">
        <f>SUM(M62:M64)</f>
        <v>1824</v>
      </c>
      <c r="N65" s="374">
        <f t="shared" si="33"/>
        <v>89.94082840236686</v>
      </c>
      <c r="O65" s="378">
        <f>SUM(O62:O64)</f>
        <v>4308</v>
      </c>
      <c r="P65" s="376">
        <f t="shared" si="34"/>
        <v>105.02194051682106</v>
      </c>
      <c r="Q65" s="209"/>
      <c r="R65" t="s">
        <v>172</v>
      </c>
      <c r="S65">
        <v>17836</v>
      </c>
    </row>
    <row r="66" spans="1:19" ht="14.25">
      <c r="A66" s="1"/>
      <c r="B66" s="70" t="s">
        <v>20</v>
      </c>
      <c r="C66" s="54">
        <f>E66+G66+I66+K66+M66</f>
        <v>19987</v>
      </c>
      <c r="D66" s="95">
        <f t="shared" si="35"/>
        <v>102.91967044284243</v>
      </c>
      <c r="E66" s="98">
        <v>12395</v>
      </c>
      <c r="F66" s="99">
        <f t="shared" si="29"/>
        <v>109.90423834013123</v>
      </c>
      <c r="G66" s="54">
        <v>141</v>
      </c>
      <c r="H66" s="99">
        <f t="shared" si="30"/>
        <v>90.96774193548387</v>
      </c>
      <c r="I66" s="54">
        <v>463</v>
      </c>
      <c r="J66" s="99">
        <f t="shared" si="31"/>
        <v>118.11224489795917</v>
      </c>
      <c r="K66" s="54">
        <v>6505</v>
      </c>
      <c r="L66" s="99">
        <f t="shared" si="36"/>
        <v>91.74894217207334</v>
      </c>
      <c r="M66" s="54">
        <v>483</v>
      </c>
      <c r="N66" s="99">
        <f t="shared" si="33"/>
        <v>95.64356435643563</v>
      </c>
      <c r="O66" s="98">
        <v>1530</v>
      </c>
      <c r="P66" s="99">
        <f t="shared" si="34"/>
        <v>100.26212319790302</v>
      </c>
      <c r="Q66" s="209"/>
      <c r="R66" t="s">
        <v>173</v>
      </c>
      <c r="S66">
        <v>19470</v>
      </c>
    </row>
    <row r="67" spans="1:19" ht="14.25">
      <c r="A67" s="1"/>
      <c r="B67" s="70" t="s">
        <v>21</v>
      </c>
      <c r="C67" s="54">
        <f>E67+G67+I67+K67+M67</f>
        <v>20774</v>
      </c>
      <c r="D67" s="95">
        <f t="shared" si="35"/>
        <v>117.5531914893617</v>
      </c>
      <c r="E67" s="98">
        <v>13013</v>
      </c>
      <c r="F67" s="99">
        <f t="shared" si="29"/>
        <v>125.16110416466289</v>
      </c>
      <c r="G67" s="54">
        <v>178</v>
      </c>
      <c r="H67" s="99">
        <f t="shared" si="30"/>
        <v>103.48837209302326</v>
      </c>
      <c r="I67" s="54">
        <v>417</v>
      </c>
      <c r="J67" s="99">
        <f t="shared" si="31"/>
        <v>99.04988123515439</v>
      </c>
      <c r="K67" s="54">
        <v>6631</v>
      </c>
      <c r="L67" s="99">
        <f t="shared" si="36"/>
        <v>106.23197693047099</v>
      </c>
      <c r="M67" s="54">
        <v>535</v>
      </c>
      <c r="N67" s="99">
        <f t="shared" si="33"/>
        <v>121.59090909090908</v>
      </c>
      <c r="O67" s="98">
        <v>1673</v>
      </c>
      <c r="P67" s="99">
        <f t="shared" si="34"/>
        <v>113.65489130434783</v>
      </c>
      <c r="Q67" s="209"/>
      <c r="R67" t="s">
        <v>174</v>
      </c>
      <c r="S67">
        <v>14444</v>
      </c>
    </row>
    <row r="68" spans="1:19" ht="14.25">
      <c r="A68" s="1"/>
      <c r="B68" s="70" t="s">
        <v>22</v>
      </c>
      <c r="C68" s="54">
        <f>E68+G68+I68+K68+M68</f>
        <v>19301</v>
      </c>
      <c r="D68" s="95">
        <f t="shared" si="35"/>
        <v>111.10407552383145</v>
      </c>
      <c r="E68" s="98">
        <v>12081</v>
      </c>
      <c r="F68" s="99">
        <f t="shared" si="29"/>
        <v>118.38314551690348</v>
      </c>
      <c r="G68" s="54">
        <v>155</v>
      </c>
      <c r="H68" s="99">
        <f t="shared" si="30"/>
        <v>111.51079136690647</v>
      </c>
      <c r="I68" s="54">
        <v>397</v>
      </c>
      <c r="J68" s="99">
        <f t="shared" si="31"/>
        <v>105.86666666666666</v>
      </c>
      <c r="K68" s="54">
        <v>6137</v>
      </c>
      <c r="L68" s="99">
        <f t="shared" si="36"/>
        <v>100.50769734687192</v>
      </c>
      <c r="M68" s="54">
        <v>531</v>
      </c>
      <c r="N68" s="99">
        <f t="shared" si="33"/>
        <v>97.07495429616088</v>
      </c>
      <c r="O68" s="98">
        <v>1386</v>
      </c>
      <c r="P68" s="99">
        <f t="shared" si="34"/>
        <v>101.6874541452678</v>
      </c>
      <c r="Q68" s="209"/>
      <c r="R68" t="s">
        <v>175</v>
      </c>
      <c r="S68">
        <v>17895</v>
      </c>
    </row>
    <row r="69" spans="1:29" ht="17.25">
      <c r="A69" s="1"/>
      <c r="B69" s="353" t="s">
        <v>16</v>
      </c>
      <c r="C69" s="387">
        <f>SUM(C66:C68)</f>
        <v>60062</v>
      </c>
      <c r="D69" s="374">
        <f aca="true" t="shared" si="37" ref="D69:D86">C69/C51*100</f>
        <v>110.27834900117509</v>
      </c>
      <c r="E69" s="412">
        <f>SUM(E66:E68)</f>
        <v>37489</v>
      </c>
      <c r="F69" s="376">
        <f aca="true" t="shared" si="38" ref="F69:F86">E69/E51*100</f>
        <v>117.59410288582184</v>
      </c>
      <c r="G69" s="387">
        <f>SUM(G66:G68)</f>
        <v>474</v>
      </c>
      <c r="H69" s="376">
        <f aca="true" t="shared" si="39" ref="H69:H86">G69/G51*100</f>
        <v>101.71673819742489</v>
      </c>
      <c r="I69" s="387">
        <f>SUM(I66:I68)</f>
        <v>1277</v>
      </c>
      <c r="J69" s="376">
        <f aca="true" t="shared" si="40" ref="J69:J86">I69/I51*100</f>
        <v>107.49158249158248</v>
      </c>
      <c r="K69" s="387">
        <f>SUM(K66:K68)</f>
        <v>19273</v>
      </c>
      <c r="L69" s="376">
        <f t="shared" si="36"/>
        <v>99.1511472373701</v>
      </c>
      <c r="M69" s="387">
        <f>SUM(M66:M68)</f>
        <v>1549</v>
      </c>
      <c r="N69" s="376">
        <f aca="true" t="shared" si="41" ref="N69:N86">M69/M51*100</f>
        <v>103.82037533512064</v>
      </c>
      <c r="O69" s="412">
        <f>SUM(O66:O68)</f>
        <v>4589</v>
      </c>
      <c r="P69" s="376">
        <f aca="true" t="shared" si="42" ref="P69:P86">O69/O51*100</f>
        <v>105.22815867920201</v>
      </c>
      <c r="Q69" s="209"/>
      <c r="R69" t="s">
        <v>176</v>
      </c>
      <c r="S69">
        <v>19420</v>
      </c>
      <c r="X69" s="696"/>
      <c r="Y69" s="696"/>
      <c r="Z69" s="696"/>
      <c r="AA69" s="696"/>
      <c r="AB69" s="696"/>
      <c r="AC69" s="696"/>
    </row>
    <row r="70" spans="1:19" ht="15" thickBot="1">
      <c r="A70" s="1"/>
      <c r="B70" s="404" t="s">
        <v>116</v>
      </c>
      <c r="C70" s="413">
        <f>C65+C69</f>
        <v>115415</v>
      </c>
      <c r="D70" s="414">
        <f t="shared" si="37"/>
        <v>108.60237313334524</v>
      </c>
      <c r="E70" s="415">
        <f>E65+E69</f>
        <v>71383</v>
      </c>
      <c r="F70" s="414">
        <f t="shared" si="38"/>
        <v>113.63643599662512</v>
      </c>
      <c r="G70" s="413">
        <f>G65+G69</f>
        <v>915</v>
      </c>
      <c r="H70" s="414">
        <f t="shared" si="39"/>
        <v>109.44976076555024</v>
      </c>
      <c r="I70" s="413">
        <f>I65+I69</f>
        <v>2421</v>
      </c>
      <c r="J70" s="414">
        <f t="shared" si="40"/>
        <v>107.26628267611875</v>
      </c>
      <c r="K70" s="413">
        <f>K65+K69</f>
        <v>37323</v>
      </c>
      <c r="L70" s="414">
        <f t="shared" si="36"/>
        <v>101.30282550280923</v>
      </c>
      <c r="M70" s="413">
        <f>M65+M69</f>
        <v>3373</v>
      </c>
      <c r="N70" s="414">
        <f t="shared" si="41"/>
        <v>95.82386363636364</v>
      </c>
      <c r="O70" s="415">
        <f>O65+O69</f>
        <v>8897</v>
      </c>
      <c r="P70" s="416">
        <f t="shared" si="42"/>
        <v>105.12820512820514</v>
      </c>
      <c r="Q70" s="209"/>
      <c r="R70" t="s">
        <v>177</v>
      </c>
      <c r="S70">
        <v>17672</v>
      </c>
    </row>
    <row r="71" spans="1:19" ht="17.25" customHeight="1">
      <c r="A71" s="1"/>
      <c r="B71" s="430" t="s">
        <v>119</v>
      </c>
      <c r="C71" s="437">
        <f>E71+G71+I71+K71+M71</f>
        <v>19849</v>
      </c>
      <c r="D71" s="438">
        <f t="shared" si="37"/>
        <v>107.12974956822107</v>
      </c>
      <c r="E71" s="96">
        <v>12279</v>
      </c>
      <c r="F71" s="273">
        <f t="shared" si="38"/>
        <v>107.15594729033948</v>
      </c>
      <c r="G71" s="437">
        <v>187</v>
      </c>
      <c r="H71" s="273">
        <f t="shared" si="39"/>
        <v>142.74809160305344</v>
      </c>
      <c r="I71" s="437">
        <v>471</v>
      </c>
      <c r="J71" s="273">
        <f t="shared" si="40"/>
        <v>113.76811594202898</v>
      </c>
      <c r="K71" s="437">
        <v>6493</v>
      </c>
      <c r="L71" s="273">
        <f t="shared" si="36"/>
        <v>107.02159222020768</v>
      </c>
      <c r="M71" s="437">
        <v>419</v>
      </c>
      <c r="N71" s="273">
        <f t="shared" si="41"/>
        <v>91.68490153172867</v>
      </c>
      <c r="O71" s="96">
        <v>1402</v>
      </c>
      <c r="P71" s="273">
        <f t="shared" si="42"/>
        <v>105.41353383458647</v>
      </c>
      <c r="Q71" s="209"/>
      <c r="R71" s="83" t="s">
        <v>178</v>
      </c>
      <c r="S71" s="83">
        <v>17372</v>
      </c>
    </row>
    <row r="72" spans="1:19" ht="17.25" customHeight="1">
      <c r="A72" s="1"/>
      <c r="B72" s="70" t="s">
        <v>24</v>
      </c>
      <c r="C72" s="54">
        <f>E72+G72+I72+K72+M72</f>
        <v>20000</v>
      </c>
      <c r="D72" s="95">
        <f t="shared" si="37"/>
        <v>104.09076714895389</v>
      </c>
      <c r="E72" s="98">
        <v>12660</v>
      </c>
      <c r="F72" s="99">
        <f t="shared" si="38"/>
        <v>108.32548986052879</v>
      </c>
      <c r="G72" s="54">
        <v>140</v>
      </c>
      <c r="H72" s="99">
        <f t="shared" si="39"/>
        <v>93.95973154362416</v>
      </c>
      <c r="I72" s="54">
        <v>396</v>
      </c>
      <c r="J72" s="99">
        <f t="shared" si="40"/>
        <v>88.78923766816143</v>
      </c>
      <c r="K72" s="54">
        <v>6184</v>
      </c>
      <c r="L72" s="99">
        <f t="shared" si="36"/>
        <v>95.56482769278318</v>
      </c>
      <c r="M72" s="54">
        <v>620</v>
      </c>
      <c r="N72" s="99">
        <f t="shared" si="41"/>
        <v>134.49023861171366</v>
      </c>
      <c r="O72" s="98">
        <v>1373</v>
      </c>
      <c r="P72" s="99">
        <f t="shared" si="42"/>
        <v>102.7694610778443</v>
      </c>
      <c r="Q72" s="209"/>
      <c r="R72" s="420">
        <v>2010.1</v>
      </c>
      <c r="S72">
        <v>18528</v>
      </c>
    </row>
    <row r="73" spans="1:19" ht="17.25" customHeight="1">
      <c r="A73" s="1"/>
      <c r="B73" s="70" t="s">
        <v>25</v>
      </c>
      <c r="C73" s="54">
        <f>E73+G73+I73+K73+M73</f>
        <v>17661</v>
      </c>
      <c r="D73" s="95">
        <f t="shared" si="37"/>
        <v>94.4842713460304</v>
      </c>
      <c r="E73" s="98">
        <v>10935</v>
      </c>
      <c r="F73" s="99">
        <f t="shared" si="38"/>
        <v>99.12972531955398</v>
      </c>
      <c r="G73" s="54">
        <v>135</v>
      </c>
      <c r="H73" s="54">
        <f t="shared" si="39"/>
        <v>85.44303797468355</v>
      </c>
      <c r="I73" s="54">
        <v>353</v>
      </c>
      <c r="J73" s="54">
        <f t="shared" si="40"/>
        <v>87.59305210918114</v>
      </c>
      <c r="K73" s="54">
        <v>5579</v>
      </c>
      <c r="L73" s="54">
        <f t="shared" si="36"/>
        <v>85.35801713586292</v>
      </c>
      <c r="M73" s="54">
        <v>659</v>
      </c>
      <c r="N73" s="95">
        <f t="shared" si="41"/>
        <v>116.84397163120568</v>
      </c>
      <c r="O73" s="98">
        <v>1446</v>
      </c>
      <c r="P73" s="99">
        <f t="shared" si="42"/>
        <v>87.58328285887342</v>
      </c>
      <c r="Q73" s="209"/>
      <c r="R73" t="s">
        <v>168</v>
      </c>
      <c r="S73">
        <v>19214</v>
      </c>
    </row>
    <row r="74" spans="1:19" ht="17.25" customHeight="1">
      <c r="A74" s="1"/>
      <c r="B74" s="443" t="s">
        <v>17</v>
      </c>
      <c r="C74" s="455">
        <f>SUM(C71:C73)</f>
        <v>57510</v>
      </c>
      <c r="D74" s="456">
        <f t="shared" si="37"/>
        <v>101.90665201828686</v>
      </c>
      <c r="E74" s="457">
        <f>SUM(E71:E73)</f>
        <v>35874</v>
      </c>
      <c r="F74" s="458">
        <f t="shared" si="38"/>
        <v>104.96532755946981</v>
      </c>
      <c r="G74" s="459">
        <f>SUM(G71:G73)</f>
        <v>462</v>
      </c>
      <c r="H74" s="459">
        <f t="shared" si="39"/>
        <v>105.47945205479452</v>
      </c>
      <c r="I74" s="459">
        <f>SUM(I71:I73)</f>
        <v>1220</v>
      </c>
      <c r="J74" s="459">
        <f t="shared" si="40"/>
        <v>96.59540775930324</v>
      </c>
      <c r="K74" s="459">
        <f>SUM(K71:K73)</f>
        <v>18256</v>
      </c>
      <c r="L74" s="459">
        <f t="shared" si="36"/>
        <v>95.71143965607634</v>
      </c>
      <c r="M74" s="459">
        <f>SUM(M71:M73)</f>
        <v>1698</v>
      </c>
      <c r="N74" s="456">
        <f t="shared" si="41"/>
        <v>114.5748987854251</v>
      </c>
      <c r="O74" s="460">
        <f>SUM(O71:O73)</f>
        <v>4221</v>
      </c>
      <c r="P74" s="458">
        <f t="shared" si="42"/>
        <v>97.77623349548298</v>
      </c>
      <c r="Q74" s="209"/>
      <c r="R74" t="s">
        <v>169</v>
      </c>
      <c r="S74">
        <v>18692</v>
      </c>
    </row>
    <row r="75" spans="1:19" ht="17.25" customHeight="1">
      <c r="A75" s="1"/>
      <c r="B75" s="350" t="s">
        <v>26</v>
      </c>
      <c r="C75" s="368">
        <f>E75+G75+I75+K75+M75</f>
        <v>16554</v>
      </c>
      <c r="D75" s="369">
        <f t="shared" si="37"/>
        <v>86.10215333402684</v>
      </c>
      <c r="E75" s="98">
        <v>10526</v>
      </c>
      <c r="F75" s="99">
        <f t="shared" si="38"/>
        <v>90.04277159965783</v>
      </c>
      <c r="G75" s="54">
        <v>182</v>
      </c>
      <c r="H75" s="351">
        <f t="shared" si="39"/>
        <v>104</v>
      </c>
      <c r="I75" s="351">
        <v>353</v>
      </c>
      <c r="J75" s="351">
        <f t="shared" si="40"/>
        <v>89.14141414141415</v>
      </c>
      <c r="K75" s="351">
        <v>4868</v>
      </c>
      <c r="L75" s="351">
        <f t="shared" si="36"/>
        <v>77.40499284464939</v>
      </c>
      <c r="M75" s="351">
        <v>625</v>
      </c>
      <c r="N75" s="370">
        <f t="shared" si="41"/>
        <v>92.45562130177515</v>
      </c>
      <c r="O75" s="371">
        <v>1398</v>
      </c>
      <c r="P75" s="372">
        <f t="shared" si="42"/>
        <v>86.61710037174721</v>
      </c>
      <c r="Q75" s="209"/>
      <c r="R75" t="s">
        <v>170</v>
      </c>
      <c r="S75">
        <v>19226</v>
      </c>
    </row>
    <row r="76" spans="1:19" ht="17.25" customHeight="1">
      <c r="A76" s="1"/>
      <c r="B76" s="70" t="s">
        <v>35</v>
      </c>
      <c r="C76" s="54">
        <f>E76+G76+I76+K76+M76</f>
        <v>16387</v>
      </c>
      <c r="D76" s="95">
        <f t="shared" si="37"/>
        <v>94.25399746922811</v>
      </c>
      <c r="E76" s="98">
        <v>10649</v>
      </c>
      <c r="F76" s="99">
        <f t="shared" si="38"/>
        <v>99.15270018621975</v>
      </c>
      <c r="G76" s="54">
        <v>97</v>
      </c>
      <c r="H76" s="99">
        <f t="shared" si="39"/>
        <v>85.08771929824562</v>
      </c>
      <c r="I76" s="54">
        <v>301</v>
      </c>
      <c r="J76" s="99">
        <f t="shared" si="40"/>
        <v>80.4812834224599</v>
      </c>
      <c r="K76" s="54">
        <v>4827</v>
      </c>
      <c r="L76" s="99">
        <f t="shared" si="36"/>
        <v>85.99679315873864</v>
      </c>
      <c r="M76" s="54">
        <v>513</v>
      </c>
      <c r="N76" s="99">
        <f t="shared" si="41"/>
        <v>94.12844036697248</v>
      </c>
      <c r="O76" s="98">
        <v>1482</v>
      </c>
      <c r="P76" s="99">
        <f t="shared" si="42"/>
        <v>115.15151515151516</v>
      </c>
      <c r="Q76" s="209"/>
      <c r="R76" t="s">
        <v>171</v>
      </c>
      <c r="S76">
        <v>17386</v>
      </c>
    </row>
    <row r="77" spans="1:19" ht="17.25" customHeight="1">
      <c r="A77" s="1"/>
      <c r="B77" s="70" t="s">
        <v>123</v>
      </c>
      <c r="C77" s="54">
        <f>E77+G77+I77+K77+M77</f>
        <v>16579</v>
      </c>
      <c r="D77" s="95">
        <f t="shared" si="37"/>
        <v>82.6470588235294</v>
      </c>
      <c r="E77" s="98">
        <v>10356</v>
      </c>
      <c r="F77" s="99">
        <f t="shared" si="38"/>
        <v>83.52286474715703</v>
      </c>
      <c r="G77" s="54">
        <v>105</v>
      </c>
      <c r="H77" s="99">
        <f t="shared" si="39"/>
        <v>91.30434782608695</v>
      </c>
      <c r="I77" s="54">
        <v>347</v>
      </c>
      <c r="J77" s="99">
        <f t="shared" si="40"/>
        <v>80.51044083526682</v>
      </c>
      <c r="K77" s="54">
        <v>5271</v>
      </c>
      <c r="L77" s="99">
        <f t="shared" si="36"/>
        <v>77.16293368467282</v>
      </c>
      <c r="M77" s="54">
        <v>500</v>
      </c>
      <c r="N77" s="99">
        <f t="shared" si="41"/>
        <v>176.05633802816902</v>
      </c>
      <c r="O77" s="98">
        <v>1479</v>
      </c>
      <c r="P77" s="99">
        <f t="shared" si="42"/>
        <v>100.47554347826086</v>
      </c>
      <c r="Q77" s="209"/>
      <c r="R77" t="s">
        <v>172</v>
      </c>
      <c r="S77">
        <v>20060</v>
      </c>
    </row>
    <row r="78" spans="1:19" ht="17.25" customHeight="1">
      <c r="A78" s="1"/>
      <c r="B78" s="443" t="s">
        <v>12</v>
      </c>
      <c r="C78" s="455">
        <f>SUM(C75:C77)</f>
        <v>49520</v>
      </c>
      <c r="D78" s="456">
        <f t="shared" si="37"/>
        <v>87.38001129305476</v>
      </c>
      <c r="E78" s="457">
        <f>SUM(E75:E77)</f>
        <v>31531</v>
      </c>
      <c r="F78" s="458">
        <f t="shared" si="38"/>
        <v>90.5308794395475</v>
      </c>
      <c r="G78" s="459">
        <f>SUM(G75:G77)</f>
        <v>384</v>
      </c>
      <c r="H78" s="459">
        <f t="shared" si="39"/>
        <v>95.04950495049505</v>
      </c>
      <c r="I78" s="459">
        <f>SUM(I75:I77)</f>
        <v>1001</v>
      </c>
      <c r="J78" s="459">
        <f t="shared" si="40"/>
        <v>83.34721065778517</v>
      </c>
      <c r="K78" s="459">
        <f>SUM(K75:K77)</f>
        <v>14966</v>
      </c>
      <c r="L78" s="459">
        <f t="shared" si="36"/>
        <v>79.89110126514707</v>
      </c>
      <c r="M78" s="459">
        <f>SUM(M75:M77)</f>
        <v>1638</v>
      </c>
      <c r="N78" s="456">
        <f t="shared" si="41"/>
        <v>108.83720930232559</v>
      </c>
      <c r="O78" s="460">
        <f>SUM(O75:O77)</f>
        <v>4359</v>
      </c>
      <c r="P78" s="458">
        <f>O78/O60*100</f>
        <v>99.67985364738166</v>
      </c>
      <c r="Q78" s="209"/>
      <c r="R78" t="s">
        <v>173</v>
      </c>
      <c r="S78">
        <v>18685</v>
      </c>
    </row>
    <row r="79" spans="1:19" ht="17.25" customHeight="1">
      <c r="A79" s="1"/>
      <c r="B79" s="461" t="s">
        <v>124</v>
      </c>
      <c r="C79" s="462">
        <f>C74+C78</f>
        <v>107030</v>
      </c>
      <c r="D79" s="441">
        <f t="shared" si="37"/>
        <v>94.62804802574576</v>
      </c>
      <c r="E79" s="463">
        <f>E74+E78</f>
        <v>67405</v>
      </c>
      <c r="F79" s="441">
        <f t="shared" si="38"/>
        <v>97.67991189171956</v>
      </c>
      <c r="G79" s="462">
        <f>G74+G78</f>
        <v>846</v>
      </c>
      <c r="H79" s="441">
        <f t="shared" si="39"/>
        <v>100.4750593824228</v>
      </c>
      <c r="I79" s="462">
        <f>I74+I78</f>
        <v>2221</v>
      </c>
      <c r="J79" s="441">
        <f t="shared" si="40"/>
        <v>90.13798701298701</v>
      </c>
      <c r="K79" s="462">
        <f>K74+K78</f>
        <v>33222</v>
      </c>
      <c r="L79" s="441">
        <f t="shared" si="36"/>
        <v>87.87261618218848</v>
      </c>
      <c r="M79" s="462">
        <f>M74+M78</f>
        <v>3336</v>
      </c>
      <c r="N79" s="441">
        <f t="shared" si="41"/>
        <v>111.68396384332107</v>
      </c>
      <c r="O79" s="442">
        <f>O74+O78</f>
        <v>8580</v>
      </c>
      <c r="P79" s="441">
        <f t="shared" si="42"/>
        <v>98.73417721518987</v>
      </c>
      <c r="Q79" s="176"/>
      <c r="R79" t="s">
        <v>174</v>
      </c>
      <c r="S79">
        <v>16872</v>
      </c>
    </row>
    <row r="80" spans="1:19" ht="17.25" customHeight="1">
      <c r="A80" s="1"/>
      <c r="B80" s="70" t="s">
        <v>37</v>
      </c>
      <c r="C80" s="54">
        <f>E80+G80+I80+K80+M80</f>
        <v>15051</v>
      </c>
      <c r="D80" s="95">
        <f t="shared" si="37"/>
        <v>80.55124431362056</v>
      </c>
      <c r="E80" s="98">
        <v>9059</v>
      </c>
      <c r="F80" s="99">
        <f t="shared" si="38"/>
        <v>79.00061044737072</v>
      </c>
      <c r="G80" s="54">
        <v>116</v>
      </c>
      <c r="H80" s="99">
        <f t="shared" si="39"/>
        <v>65.9090909090909</v>
      </c>
      <c r="I80" s="54">
        <v>304</v>
      </c>
      <c r="J80" s="99">
        <f t="shared" si="40"/>
        <v>80.42328042328042</v>
      </c>
      <c r="K80" s="54">
        <v>5101</v>
      </c>
      <c r="L80" s="99">
        <v>94</v>
      </c>
      <c r="M80" s="54">
        <v>471</v>
      </c>
      <c r="N80" s="99">
        <f t="shared" si="41"/>
        <v>84.10714285714286</v>
      </c>
      <c r="O80" s="98">
        <v>1357</v>
      </c>
      <c r="P80" s="99">
        <f t="shared" si="42"/>
        <v>85.8860759493671</v>
      </c>
      <c r="Q80" s="209"/>
      <c r="R80" t="s">
        <v>175</v>
      </c>
      <c r="S80">
        <v>19796</v>
      </c>
    </row>
    <row r="81" spans="1:19" ht="17.25" customHeight="1">
      <c r="A81" s="1"/>
      <c r="B81" s="70" t="s">
        <v>38</v>
      </c>
      <c r="C81" s="54">
        <f>E81+G81+I81+K81+M81</f>
        <v>14506</v>
      </c>
      <c r="D81" s="95">
        <f t="shared" si="37"/>
        <v>85.97676623992413</v>
      </c>
      <c r="E81" s="98">
        <v>8783</v>
      </c>
      <c r="F81" s="99">
        <f t="shared" si="38"/>
        <v>85.98139990210476</v>
      </c>
      <c r="G81" s="54">
        <v>85</v>
      </c>
      <c r="H81" s="99">
        <f t="shared" si="39"/>
        <v>67.46031746031747</v>
      </c>
      <c r="I81" s="54">
        <v>298</v>
      </c>
      <c r="J81" s="99">
        <f t="shared" si="40"/>
        <v>91.9753086419753</v>
      </c>
      <c r="K81" s="54">
        <v>4960</v>
      </c>
      <c r="L81" s="99">
        <f aca="true" t="shared" si="43" ref="L81:L97">K81/K63*100</f>
        <v>88.82521489971347</v>
      </c>
      <c r="M81" s="54">
        <v>380</v>
      </c>
      <c r="N81" s="99">
        <f t="shared" si="41"/>
        <v>60.99518459069021</v>
      </c>
      <c r="O81" s="98">
        <v>990</v>
      </c>
      <c r="P81" s="99">
        <f t="shared" si="42"/>
        <v>79.01037509976058</v>
      </c>
      <c r="Q81" s="209"/>
      <c r="R81" t="s">
        <v>176</v>
      </c>
      <c r="S81">
        <v>19987</v>
      </c>
    </row>
    <row r="82" spans="1:19" ht="17.25" customHeight="1">
      <c r="A82" s="1"/>
      <c r="B82" s="70" t="s">
        <v>39</v>
      </c>
      <c r="C82" s="54">
        <f>E82+G82+I82+K82+M82</f>
        <v>17612</v>
      </c>
      <c r="D82" s="95">
        <f t="shared" si="37"/>
        <v>88.96746817538896</v>
      </c>
      <c r="E82" s="98">
        <v>10528</v>
      </c>
      <c r="F82" s="99">
        <f t="shared" si="38"/>
        <v>86.2102849656076</v>
      </c>
      <c r="G82" s="54">
        <v>119</v>
      </c>
      <c r="H82" s="99">
        <f t="shared" si="39"/>
        <v>85.61151079136691</v>
      </c>
      <c r="I82" s="54">
        <v>388</v>
      </c>
      <c r="J82" s="99">
        <f t="shared" si="40"/>
        <v>87.78280542986425</v>
      </c>
      <c r="K82" s="54">
        <v>6100</v>
      </c>
      <c r="L82" s="99">
        <f t="shared" si="43"/>
        <v>95.88179817667401</v>
      </c>
      <c r="M82" s="54">
        <v>477</v>
      </c>
      <c r="N82" s="99">
        <f t="shared" si="41"/>
        <v>74.41497659906396</v>
      </c>
      <c r="O82" s="98">
        <v>1387</v>
      </c>
      <c r="P82" s="99">
        <f t="shared" si="42"/>
        <v>94.03389830508475</v>
      </c>
      <c r="Q82" s="209"/>
      <c r="R82" t="s">
        <v>177</v>
      </c>
      <c r="S82">
        <v>20774</v>
      </c>
    </row>
    <row r="83" spans="1:19" ht="17.25" customHeight="1">
      <c r="A83" s="1"/>
      <c r="B83" s="443" t="s">
        <v>14</v>
      </c>
      <c r="C83" s="455">
        <f>SUM(C80:C82)</f>
        <v>47169</v>
      </c>
      <c r="D83" s="456">
        <f t="shared" si="37"/>
        <v>85.21489350170722</v>
      </c>
      <c r="E83" s="457">
        <f>SUM(E80:E82)</f>
        <v>28370</v>
      </c>
      <c r="F83" s="458">
        <f t="shared" si="38"/>
        <v>83.70213017053165</v>
      </c>
      <c r="G83" s="459">
        <f>SUM(G80:G82)</f>
        <v>320</v>
      </c>
      <c r="H83" s="459">
        <f t="shared" si="39"/>
        <v>72.56235827664399</v>
      </c>
      <c r="I83" s="459">
        <f>SUM(I80:I82)</f>
        <v>990</v>
      </c>
      <c r="J83" s="459">
        <f t="shared" si="40"/>
        <v>86.53846153846155</v>
      </c>
      <c r="K83" s="459">
        <f>SUM(K80:K82)</f>
        <v>16161</v>
      </c>
      <c r="L83" s="459">
        <f t="shared" si="43"/>
        <v>89.53462603878116</v>
      </c>
      <c r="M83" s="459">
        <f>SUM(M80:M82)</f>
        <v>1328</v>
      </c>
      <c r="N83" s="456">
        <f t="shared" si="41"/>
        <v>72.80701754385966</v>
      </c>
      <c r="O83" s="460">
        <f>SUM(O80:O82)</f>
        <v>3734</v>
      </c>
      <c r="P83" s="458">
        <f t="shared" si="42"/>
        <v>86.67595171773445</v>
      </c>
      <c r="Q83" s="209"/>
      <c r="R83" s="83" t="s">
        <v>178</v>
      </c>
      <c r="S83" s="83">
        <v>19301</v>
      </c>
    </row>
    <row r="84" spans="1:19" ht="17.25" customHeight="1">
      <c r="A84" s="1"/>
      <c r="B84" s="70" t="s">
        <v>20</v>
      </c>
      <c r="C84" s="54">
        <f>E84+G84+I84+K84+M84</f>
        <v>18068</v>
      </c>
      <c r="D84" s="95">
        <f t="shared" si="37"/>
        <v>90.39875919347577</v>
      </c>
      <c r="E84" s="98">
        <v>11003</v>
      </c>
      <c r="F84" s="99">
        <f t="shared" si="38"/>
        <v>88.76966518757563</v>
      </c>
      <c r="G84" s="54">
        <v>123</v>
      </c>
      <c r="H84" s="99">
        <f t="shared" si="39"/>
        <v>87.2340425531915</v>
      </c>
      <c r="I84" s="54">
        <v>404</v>
      </c>
      <c r="J84" s="99">
        <f t="shared" si="40"/>
        <v>87.25701943844493</v>
      </c>
      <c r="K84" s="54">
        <v>6018</v>
      </c>
      <c r="L84" s="99">
        <f t="shared" si="43"/>
        <v>92.51345119139124</v>
      </c>
      <c r="M84" s="54">
        <v>520</v>
      </c>
      <c r="N84" s="99">
        <f t="shared" si="41"/>
        <v>107.66045548654245</v>
      </c>
      <c r="O84" s="98">
        <v>1361</v>
      </c>
      <c r="P84" s="99">
        <f t="shared" si="42"/>
        <v>88.95424836601306</v>
      </c>
      <c r="Q84" s="209"/>
      <c r="R84" s="420">
        <v>2011.1</v>
      </c>
      <c r="S84">
        <v>19849</v>
      </c>
    </row>
    <row r="85" spans="1:19" ht="17.25" customHeight="1">
      <c r="A85" s="1"/>
      <c r="B85" s="70" t="s">
        <v>21</v>
      </c>
      <c r="C85" s="54">
        <f>E85+G85+I85+K85+M85</f>
        <v>18875</v>
      </c>
      <c r="D85" s="95">
        <f t="shared" si="37"/>
        <v>90.85876576489844</v>
      </c>
      <c r="E85" s="98">
        <v>11693</v>
      </c>
      <c r="F85" s="99">
        <f t="shared" si="38"/>
        <v>89.85629754860524</v>
      </c>
      <c r="G85" s="54">
        <v>125</v>
      </c>
      <c r="H85" s="99">
        <f t="shared" si="39"/>
        <v>70.2247191011236</v>
      </c>
      <c r="I85" s="54">
        <v>355</v>
      </c>
      <c r="J85" s="99">
        <f t="shared" si="40"/>
        <v>85.13189448441247</v>
      </c>
      <c r="K85" s="54">
        <v>6178</v>
      </c>
      <c r="L85" s="99">
        <f t="shared" si="43"/>
        <v>93.16845121399487</v>
      </c>
      <c r="M85" s="54">
        <v>524</v>
      </c>
      <c r="N85" s="99">
        <f t="shared" si="41"/>
        <v>97.94392523364486</v>
      </c>
      <c r="O85" s="98">
        <v>1440</v>
      </c>
      <c r="P85" s="99">
        <f t="shared" si="42"/>
        <v>86.07292289300658</v>
      </c>
      <c r="Q85" s="209"/>
      <c r="R85" t="s">
        <v>168</v>
      </c>
      <c r="S85">
        <v>20000</v>
      </c>
    </row>
    <row r="86" spans="1:21" ht="17.25" customHeight="1">
      <c r="A86" s="1"/>
      <c r="B86" s="70" t="s">
        <v>22</v>
      </c>
      <c r="C86" s="54">
        <f>E86+G86+I86+K86+M86</f>
        <v>16318</v>
      </c>
      <c r="D86" s="95">
        <f t="shared" si="37"/>
        <v>84.54484223615357</v>
      </c>
      <c r="E86" s="98">
        <v>10301</v>
      </c>
      <c r="F86" s="99">
        <f t="shared" si="38"/>
        <v>85.26612035427532</v>
      </c>
      <c r="G86" s="54">
        <v>117</v>
      </c>
      <c r="H86" s="99">
        <f t="shared" si="39"/>
        <v>75.48387096774194</v>
      </c>
      <c r="I86" s="54">
        <v>346</v>
      </c>
      <c r="J86" s="99">
        <f t="shared" si="40"/>
        <v>87.1536523929471</v>
      </c>
      <c r="K86" s="54">
        <v>5193</v>
      </c>
      <c r="L86" s="99">
        <f t="shared" si="43"/>
        <v>84.61789147792081</v>
      </c>
      <c r="M86" s="54">
        <v>361</v>
      </c>
      <c r="N86" s="99">
        <f t="shared" si="41"/>
        <v>67.984934086629</v>
      </c>
      <c r="O86" s="98">
        <v>1336</v>
      </c>
      <c r="P86" s="99">
        <f t="shared" si="42"/>
        <v>96.3924963924964</v>
      </c>
      <c r="Q86" s="209"/>
      <c r="R86" s="83" t="s">
        <v>169</v>
      </c>
      <c r="S86">
        <v>17661</v>
      </c>
      <c r="U86" s="83"/>
    </row>
    <row r="87" spans="1:19" ht="17.25" customHeight="1">
      <c r="A87" s="1"/>
      <c r="B87" s="443" t="s">
        <v>16</v>
      </c>
      <c r="C87" s="476">
        <f>SUM(C84:C86)</f>
        <v>53261</v>
      </c>
      <c r="D87" s="456">
        <f aca="true" t="shared" si="44" ref="D87:D96">C87/C69*100</f>
        <v>88.67670074256601</v>
      </c>
      <c r="E87" s="501">
        <f>SUM(E84:E86)</f>
        <v>32997</v>
      </c>
      <c r="F87" s="458">
        <f aca="true" t="shared" si="45" ref="F87:F98">E87/E69*100</f>
        <v>88.01781856011097</v>
      </c>
      <c r="G87" s="476">
        <f>SUM(G84:G86)</f>
        <v>365</v>
      </c>
      <c r="H87" s="458">
        <f aca="true" t="shared" si="46" ref="H87:H98">G87/G69*100</f>
        <v>77.0042194092827</v>
      </c>
      <c r="I87" s="476">
        <f>SUM(I84:I86)</f>
        <v>1105</v>
      </c>
      <c r="J87" s="458">
        <f aca="true" t="shared" si="47" ref="J87:J97">I87/I69*100</f>
        <v>86.530931871574</v>
      </c>
      <c r="K87" s="476">
        <f>SUM(K84:K86)</f>
        <v>17389</v>
      </c>
      <c r="L87" s="458">
        <f t="shared" si="43"/>
        <v>90.22466663207595</v>
      </c>
      <c r="M87" s="476">
        <f>SUM(M84:M86)</f>
        <v>1405</v>
      </c>
      <c r="N87" s="458">
        <f aca="true" t="shared" si="48" ref="N87:N97">M87/M69*100</f>
        <v>90.7036797934151</v>
      </c>
      <c r="O87" s="501">
        <f>SUM(O84:O86)</f>
        <v>4137</v>
      </c>
      <c r="P87" s="458">
        <f aca="true" t="shared" si="49" ref="P87:P95">O87/O69*100</f>
        <v>90.1503595554587</v>
      </c>
      <c r="Q87" s="209"/>
      <c r="R87" t="s">
        <v>170</v>
      </c>
      <c r="S87">
        <v>16554</v>
      </c>
    </row>
    <row r="88" spans="1:19" ht="17.25" customHeight="1" thickBot="1">
      <c r="A88" s="1"/>
      <c r="B88" s="496" t="s">
        <v>126</v>
      </c>
      <c r="C88" s="497">
        <f>C83+C87</f>
        <v>100430</v>
      </c>
      <c r="D88" s="498">
        <f t="shared" si="44"/>
        <v>87.0164190096608</v>
      </c>
      <c r="E88" s="499">
        <f>E83+E87</f>
        <v>61367</v>
      </c>
      <c r="F88" s="498">
        <f t="shared" si="45"/>
        <v>85.96864799742235</v>
      </c>
      <c r="G88" s="497">
        <f>G83+G87</f>
        <v>685</v>
      </c>
      <c r="H88" s="498">
        <f t="shared" si="46"/>
        <v>74.86338797814209</v>
      </c>
      <c r="I88" s="497">
        <f>I83+I87</f>
        <v>2095</v>
      </c>
      <c r="J88" s="498">
        <f t="shared" si="47"/>
        <v>86.53448988021478</v>
      </c>
      <c r="K88" s="497">
        <f>K83+K87</f>
        <v>33550</v>
      </c>
      <c r="L88" s="498">
        <f t="shared" si="43"/>
        <v>89.89095195991747</v>
      </c>
      <c r="M88" s="497">
        <f>M83+M87</f>
        <v>2733</v>
      </c>
      <c r="N88" s="498">
        <f t="shared" si="48"/>
        <v>81.02579306255558</v>
      </c>
      <c r="O88" s="499">
        <f>O83+O87</f>
        <v>7871</v>
      </c>
      <c r="P88" s="500">
        <f t="shared" si="49"/>
        <v>88.46802292907722</v>
      </c>
      <c r="Q88" s="209"/>
      <c r="R88" t="s">
        <v>171</v>
      </c>
      <c r="S88">
        <v>16387</v>
      </c>
    </row>
    <row r="89" spans="1:19" ht="17.25" customHeight="1">
      <c r="A89" s="1"/>
      <c r="B89" s="430" t="s">
        <v>129</v>
      </c>
      <c r="C89" s="437">
        <f>E89+G89+I89+K89+M89</f>
        <v>16655</v>
      </c>
      <c r="D89" s="438">
        <f>C89/C71*100</f>
        <v>83.90850924479822</v>
      </c>
      <c r="E89" s="96">
        <v>10301</v>
      </c>
      <c r="F89" s="273">
        <f t="shared" si="45"/>
        <v>83.89119635149443</v>
      </c>
      <c r="G89" s="437">
        <v>123</v>
      </c>
      <c r="H89" s="273">
        <f t="shared" si="46"/>
        <v>65.77540106951871</v>
      </c>
      <c r="I89" s="437">
        <v>327</v>
      </c>
      <c r="J89" s="273">
        <f t="shared" si="47"/>
        <v>69.42675159235668</v>
      </c>
      <c r="K89" s="437">
        <v>5602</v>
      </c>
      <c r="L89" s="273">
        <f t="shared" si="43"/>
        <v>86.27752964731249</v>
      </c>
      <c r="M89" s="437">
        <v>302</v>
      </c>
      <c r="N89" s="273">
        <f t="shared" si="48"/>
        <v>72.0763723150358</v>
      </c>
      <c r="O89" s="96">
        <v>1297</v>
      </c>
      <c r="P89" s="273">
        <f t="shared" si="49"/>
        <v>92.51069900142653</v>
      </c>
      <c r="Q89" s="209"/>
      <c r="R89" t="s">
        <v>172</v>
      </c>
      <c r="S89">
        <v>16579</v>
      </c>
    </row>
    <row r="90" spans="1:19" ht="17.25" customHeight="1">
      <c r="A90" s="1"/>
      <c r="B90" s="70" t="s">
        <v>24</v>
      </c>
      <c r="C90" s="54">
        <f>E90+G90+I90+K90+M90</f>
        <v>18260</v>
      </c>
      <c r="D90" s="95">
        <f t="shared" si="44"/>
        <v>91.3</v>
      </c>
      <c r="E90" s="98">
        <v>11491</v>
      </c>
      <c r="F90" s="99">
        <f t="shared" si="45"/>
        <v>90.76619273301738</v>
      </c>
      <c r="G90" s="54">
        <v>131</v>
      </c>
      <c r="H90" s="99">
        <f t="shared" si="46"/>
        <v>93.57142857142857</v>
      </c>
      <c r="I90" s="54">
        <v>330</v>
      </c>
      <c r="J90" s="99">
        <f t="shared" si="47"/>
        <v>83.33333333333334</v>
      </c>
      <c r="K90" s="54">
        <v>5983</v>
      </c>
      <c r="L90" s="99">
        <f t="shared" si="43"/>
        <v>96.7496765847348</v>
      </c>
      <c r="M90" s="54">
        <v>325</v>
      </c>
      <c r="N90" s="99">
        <f t="shared" si="48"/>
        <v>52.41935483870967</v>
      </c>
      <c r="O90" s="98">
        <v>1188</v>
      </c>
      <c r="P90" s="99">
        <f t="shared" si="49"/>
        <v>86.52585579024034</v>
      </c>
      <c r="Q90" s="209"/>
      <c r="R90" t="s">
        <v>173</v>
      </c>
      <c r="S90">
        <v>15051</v>
      </c>
    </row>
    <row r="91" spans="1:19" ht="17.25" customHeight="1">
      <c r="A91" s="1"/>
      <c r="B91" s="70" t="s">
        <v>25</v>
      </c>
      <c r="C91" s="54">
        <f>E91+G91+I91+K91+M91</f>
        <v>19117</v>
      </c>
      <c r="D91" s="95">
        <f t="shared" si="44"/>
        <v>108.24415378517638</v>
      </c>
      <c r="E91" s="98">
        <v>11970</v>
      </c>
      <c r="F91" s="99">
        <f t="shared" si="45"/>
        <v>109.46502057613168</v>
      </c>
      <c r="G91" s="54">
        <v>108</v>
      </c>
      <c r="H91" s="54">
        <f t="shared" si="46"/>
        <v>80</v>
      </c>
      <c r="I91" s="54">
        <v>371</v>
      </c>
      <c r="J91" s="54">
        <f t="shared" si="47"/>
        <v>105.09915014164307</v>
      </c>
      <c r="K91" s="54">
        <v>6139</v>
      </c>
      <c r="L91" s="54">
        <f t="shared" si="43"/>
        <v>110.03764115432872</v>
      </c>
      <c r="M91" s="54">
        <v>529</v>
      </c>
      <c r="N91" s="95">
        <f t="shared" si="48"/>
        <v>80.2731411229135</v>
      </c>
      <c r="O91" s="98">
        <v>1370</v>
      </c>
      <c r="P91" s="99">
        <f t="shared" si="49"/>
        <v>94.74412171507606</v>
      </c>
      <c r="Q91" s="209"/>
      <c r="R91" t="s">
        <v>174</v>
      </c>
      <c r="S91">
        <v>14506</v>
      </c>
    </row>
    <row r="92" spans="1:19" ht="17.25" customHeight="1">
      <c r="A92" s="1"/>
      <c r="B92" s="578" t="s">
        <v>17</v>
      </c>
      <c r="C92" s="615">
        <f>SUM(C89:C91)</f>
        <v>54032</v>
      </c>
      <c r="D92" s="612">
        <f t="shared" si="44"/>
        <v>93.95235611198054</v>
      </c>
      <c r="E92" s="616">
        <f>SUM(E89:E91)</f>
        <v>33762</v>
      </c>
      <c r="F92" s="614">
        <f t="shared" si="45"/>
        <v>94.11272788091654</v>
      </c>
      <c r="G92" s="617">
        <f>SUM(G89:G91)</f>
        <v>362</v>
      </c>
      <c r="H92" s="617">
        <f t="shared" si="46"/>
        <v>78.35497835497836</v>
      </c>
      <c r="I92" s="617">
        <f>SUM(I89:I91)</f>
        <v>1028</v>
      </c>
      <c r="J92" s="617">
        <f t="shared" si="47"/>
        <v>84.26229508196721</v>
      </c>
      <c r="K92" s="617">
        <f>SUM(K89:K91)</f>
        <v>17724</v>
      </c>
      <c r="L92" s="617">
        <f t="shared" si="43"/>
        <v>97.08588957055214</v>
      </c>
      <c r="M92" s="617">
        <f>SUM(M89:M91)</f>
        <v>1156</v>
      </c>
      <c r="N92" s="612">
        <f t="shared" si="48"/>
        <v>68.08009422850412</v>
      </c>
      <c r="O92" s="618">
        <f>SUM(O89:O91)</f>
        <v>3855</v>
      </c>
      <c r="P92" s="614">
        <f t="shared" si="49"/>
        <v>91.32906894100924</v>
      </c>
      <c r="Q92" s="209"/>
      <c r="R92" t="s">
        <v>175</v>
      </c>
      <c r="S92">
        <v>17612</v>
      </c>
    </row>
    <row r="93" spans="1:19" ht="17.25" customHeight="1">
      <c r="A93" s="1"/>
      <c r="B93" s="350" t="s">
        <v>26</v>
      </c>
      <c r="C93" s="368">
        <f>E93+G93+I93+K93+M93</f>
        <v>19634</v>
      </c>
      <c r="D93" s="369">
        <f t="shared" si="44"/>
        <v>118.60577503926544</v>
      </c>
      <c r="E93" s="98">
        <v>12339</v>
      </c>
      <c r="F93" s="99">
        <f t="shared" si="45"/>
        <v>117.22401672050162</v>
      </c>
      <c r="G93" s="54">
        <v>227</v>
      </c>
      <c r="H93" s="351">
        <f t="shared" si="46"/>
        <v>124.72527472527473</v>
      </c>
      <c r="I93" s="351">
        <v>356</v>
      </c>
      <c r="J93" s="351">
        <f t="shared" si="47"/>
        <v>100.84985835694052</v>
      </c>
      <c r="K93" s="351">
        <v>6142</v>
      </c>
      <c r="L93" s="351">
        <f t="shared" si="43"/>
        <v>126.1709120788825</v>
      </c>
      <c r="M93" s="351">
        <v>570</v>
      </c>
      <c r="N93" s="370">
        <f t="shared" si="48"/>
        <v>91.2</v>
      </c>
      <c r="O93" s="371">
        <v>1496</v>
      </c>
      <c r="P93" s="372">
        <f t="shared" si="49"/>
        <v>107.01001430615165</v>
      </c>
      <c r="Q93" s="209"/>
      <c r="R93" t="s">
        <v>176</v>
      </c>
      <c r="S93">
        <v>18068</v>
      </c>
    </row>
    <row r="94" spans="1:19" ht="17.25" customHeight="1">
      <c r="A94" s="1"/>
      <c r="B94" s="70" t="s">
        <v>35</v>
      </c>
      <c r="C94" s="54">
        <f>E94+G94+I94+K94+M94</f>
        <v>16886</v>
      </c>
      <c r="D94" s="95">
        <f t="shared" si="44"/>
        <v>103.04509672301214</v>
      </c>
      <c r="E94" s="98">
        <v>10399</v>
      </c>
      <c r="F94" s="99">
        <f t="shared" si="45"/>
        <v>97.65236172410555</v>
      </c>
      <c r="G94" s="54">
        <v>92</v>
      </c>
      <c r="H94" s="99">
        <f t="shared" si="46"/>
        <v>94.84536082474226</v>
      </c>
      <c r="I94" s="54">
        <v>299</v>
      </c>
      <c r="J94" s="99">
        <f t="shared" si="47"/>
        <v>99.33554817275747</v>
      </c>
      <c r="K94" s="54">
        <v>5489</v>
      </c>
      <c r="L94" s="99">
        <f t="shared" si="43"/>
        <v>113.71452247772945</v>
      </c>
      <c r="M94" s="54">
        <v>607</v>
      </c>
      <c r="N94" s="99">
        <f t="shared" si="48"/>
        <v>118.32358674463939</v>
      </c>
      <c r="O94" s="98">
        <v>1369</v>
      </c>
      <c r="P94" s="99">
        <f t="shared" si="49"/>
        <v>92.37516869095816</v>
      </c>
      <c r="Q94" s="209"/>
      <c r="R94" t="s">
        <v>177</v>
      </c>
      <c r="S94">
        <v>18875</v>
      </c>
    </row>
    <row r="95" spans="1:19" ht="17.25" customHeight="1">
      <c r="A95" s="1"/>
      <c r="B95" s="70" t="s">
        <v>36</v>
      </c>
      <c r="C95" s="54">
        <f>E95+G95+I95+K95+M95</f>
        <v>16283</v>
      </c>
      <c r="D95" s="95">
        <f t="shared" si="44"/>
        <v>98.21460884251161</v>
      </c>
      <c r="E95" s="98">
        <v>10362</v>
      </c>
      <c r="F95" s="99">
        <f>E95/E77*100</f>
        <v>100.05793742757822</v>
      </c>
      <c r="G95" s="54">
        <v>116</v>
      </c>
      <c r="H95" s="99">
        <f t="shared" si="46"/>
        <v>110.47619047619048</v>
      </c>
      <c r="I95" s="54">
        <v>356</v>
      </c>
      <c r="J95" s="99">
        <f t="shared" si="47"/>
        <v>102.59365994236312</v>
      </c>
      <c r="K95" s="54">
        <v>5229</v>
      </c>
      <c r="L95" s="99">
        <f t="shared" si="43"/>
        <v>99.20318725099602</v>
      </c>
      <c r="M95" s="54">
        <v>220</v>
      </c>
      <c r="N95" s="99">
        <f t="shared" si="48"/>
        <v>44</v>
      </c>
      <c r="O95" s="98">
        <v>1276</v>
      </c>
      <c r="P95" s="99">
        <f t="shared" si="49"/>
        <v>86.27450980392157</v>
      </c>
      <c r="Q95" s="209"/>
      <c r="R95" s="83" t="s">
        <v>178</v>
      </c>
      <c r="S95" s="83">
        <v>16318</v>
      </c>
    </row>
    <row r="96" spans="1:33" ht="17.25" customHeight="1">
      <c r="A96" s="1"/>
      <c r="B96" s="578" t="s">
        <v>12</v>
      </c>
      <c r="C96" s="615">
        <f>SUM(C93:C95)</f>
        <v>52803</v>
      </c>
      <c r="D96" s="612">
        <f t="shared" si="44"/>
        <v>106.62964458804522</v>
      </c>
      <c r="E96" s="616">
        <f>SUM(E93:E95)</f>
        <v>33100</v>
      </c>
      <c r="F96" s="614">
        <f t="shared" si="45"/>
        <v>104.97605531064667</v>
      </c>
      <c r="G96" s="617">
        <f>SUM(G93:G95)</f>
        <v>435</v>
      </c>
      <c r="H96" s="617">
        <f t="shared" si="46"/>
        <v>113.28125</v>
      </c>
      <c r="I96" s="617">
        <f>SUM(I93:I95)</f>
        <v>1011</v>
      </c>
      <c r="J96" s="617">
        <f t="shared" si="47"/>
        <v>100.99900099900101</v>
      </c>
      <c r="K96" s="617">
        <f>SUM(K93:K95)</f>
        <v>16860</v>
      </c>
      <c r="L96" s="617">
        <f t="shared" si="43"/>
        <v>112.65535213149806</v>
      </c>
      <c r="M96" s="617">
        <f>SUM(M93:M95)</f>
        <v>1397</v>
      </c>
      <c r="N96" s="612">
        <f t="shared" si="48"/>
        <v>85.28693528693529</v>
      </c>
      <c r="O96" s="618">
        <f>SUM(O93:O95)</f>
        <v>4141</v>
      </c>
      <c r="P96" s="614">
        <f aca="true" t="shared" si="50" ref="P96:P105">O96/O78*100</f>
        <v>94.99885294792384</v>
      </c>
      <c r="Q96" s="209"/>
      <c r="R96" s="420">
        <v>2012.1</v>
      </c>
      <c r="S96">
        <v>16655</v>
      </c>
      <c r="X96" s="696" t="s">
        <v>190</v>
      </c>
      <c r="Y96" s="696"/>
      <c r="Z96" s="696"/>
      <c r="AA96" s="696"/>
      <c r="AG96" t="s">
        <v>189</v>
      </c>
    </row>
    <row r="97" spans="1:19" ht="17.25" customHeight="1">
      <c r="A97" s="1"/>
      <c r="B97" s="544" t="s">
        <v>131</v>
      </c>
      <c r="C97" s="547">
        <f>C92+C96</f>
        <v>106835</v>
      </c>
      <c r="D97" s="541">
        <f aca="true" t="shared" si="51" ref="D97:D106">C97/C79*100</f>
        <v>99.81780809118939</v>
      </c>
      <c r="E97" s="548">
        <f>E92+E96</f>
        <v>66862</v>
      </c>
      <c r="F97" s="541">
        <f t="shared" si="45"/>
        <v>99.19442177879979</v>
      </c>
      <c r="G97" s="547">
        <f>G92+G96</f>
        <v>797</v>
      </c>
      <c r="H97" s="541">
        <f t="shared" si="46"/>
        <v>94.2080378250591</v>
      </c>
      <c r="I97" s="547">
        <f>I92+I96</f>
        <v>2039</v>
      </c>
      <c r="J97" s="541">
        <f t="shared" si="47"/>
        <v>91.80549302116164</v>
      </c>
      <c r="K97" s="547">
        <f>K92+K96</f>
        <v>34584</v>
      </c>
      <c r="L97" s="541">
        <f t="shared" si="43"/>
        <v>104.09969297453495</v>
      </c>
      <c r="M97" s="547">
        <f>M92+M96</f>
        <v>2553</v>
      </c>
      <c r="N97" s="541">
        <f t="shared" si="48"/>
        <v>76.52877697841727</v>
      </c>
      <c r="O97" s="542">
        <f>O92+O96</f>
        <v>7996</v>
      </c>
      <c r="P97" s="541">
        <f t="shared" si="50"/>
        <v>93.1934731934732</v>
      </c>
      <c r="Q97" s="176"/>
      <c r="R97" t="s">
        <v>168</v>
      </c>
      <c r="S97">
        <v>18260</v>
      </c>
    </row>
    <row r="98" spans="1:19" ht="17.25" customHeight="1">
      <c r="A98" s="1"/>
      <c r="B98" s="70" t="s">
        <v>37</v>
      </c>
      <c r="C98" s="54">
        <f>E98+G98+I98+K98+M98</f>
        <v>16488</v>
      </c>
      <c r="D98" s="95">
        <f t="shared" si="51"/>
        <v>109.54753836954356</v>
      </c>
      <c r="E98" s="98">
        <v>10083</v>
      </c>
      <c r="F98" s="99">
        <f t="shared" si="45"/>
        <v>111.30367590241748</v>
      </c>
      <c r="G98" s="54">
        <v>99</v>
      </c>
      <c r="H98" s="99">
        <f t="shared" si="46"/>
        <v>85.34482758620689</v>
      </c>
      <c r="I98" s="54">
        <v>279</v>
      </c>
      <c r="J98" s="99">
        <f aca="true" t="shared" si="52" ref="J98:J115">I98/I80*100</f>
        <v>91.77631578947368</v>
      </c>
      <c r="K98" s="54">
        <v>5564</v>
      </c>
      <c r="L98" s="99">
        <f aca="true" t="shared" si="53" ref="L98:L115">K98/K80*100</f>
        <v>109.07665163693395</v>
      </c>
      <c r="M98" s="54">
        <v>463</v>
      </c>
      <c r="N98" s="99">
        <f aca="true" t="shared" si="54" ref="N98:N115">M98/M80*100</f>
        <v>98.30148619957538</v>
      </c>
      <c r="O98" s="98">
        <v>1326</v>
      </c>
      <c r="P98" s="99">
        <f t="shared" si="50"/>
        <v>97.71554900515844</v>
      </c>
      <c r="Q98" s="209"/>
      <c r="R98" t="s">
        <v>169</v>
      </c>
      <c r="S98">
        <v>19117</v>
      </c>
    </row>
    <row r="99" spans="1:19" ht="17.25" customHeight="1">
      <c r="A99" s="1"/>
      <c r="B99" s="70" t="s">
        <v>38</v>
      </c>
      <c r="C99" s="54">
        <f>E99+G99+I99+K99+M99</f>
        <v>15028</v>
      </c>
      <c r="D99" s="95">
        <f t="shared" si="51"/>
        <v>103.59851096098167</v>
      </c>
      <c r="E99" s="98">
        <v>9267</v>
      </c>
      <c r="F99" s="99">
        <f aca="true" t="shared" si="55" ref="F99:F112">E99/E81*100</f>
        <v>105.51064556529658</v>
      </c>
      <c r="G99" s="54">
        <v>121</v>
      </c>
      <c r="H99" s="99">
        <f aca="true" t="shared" si="56" ref="H99:H116">G99/G81*100</f>
        <v>142.35294117647058</v>
      </c>
      <c r="I99" s="54">
        <v>270</v>
      </c>
      <c r="J99" s="99">
        <f t="shared" si="52"/>
        <v>90.60402684563759</v>
      </c>
      <c r="K99" s="54">
        <v>4902</v>
      </c>
      <c r="L99" s="99">
        <f t="shared" si="53"/>
        <v>98.83064516129032</v>
      </c>
      <c r="M99" s="54">
        <v>468</v>
      </c>
      <c r="N99" s="99">
        <f t="shared" si="54"/>
        <v>123.15789473684211</v>
      </c>
      <c r="O99" s="98">
        <v>1069</v>
      </c>
      <c r="P99" s="99">
        <f t="shared" si="50"/>
        <v>107.97979797979798</v>
      </c>
      <c r="R99" t="s">
        <v>170</v>
      </c>
      <c r="S99">
        <v>19634</v>
      </c>
    </row>
    <row r="100" spans="1:19" ht="17.25" customHeight="1">
      <c r="A100" s="1"/>
      <c r="B100" s="70" t="s">
        <v>39</v>
      </c>
      <c r="C100" s="54">
        <f>E100+G100+I100+K100+M100</f>
        <v>16791</v>
      </c>
      <c r="D100" s="95">
        <f t="shared" si="51"/>
        <v>95.33840563252328</v>
      </c>
      <c r="E100" s="98">
        <v>10554</v>
      </c>
      <c r="F100" s="99">
        <f t="shared" si="55"/>
        <v>100.24696048632218</v>
      </c>
      <c r="G100" s="54">
        <v>84</v>
      </c>
      <c r="H100" s="99">
        <f t="shared" si="56"/>
        <v>70.58823529411765</v>
      </c>
      <c r="I100" s="54">
        <v>292</v>
      </c>
      <c r="J100" s="99">
        <f t="shared" si="52"/>
        <v>75.25773195876289</v>
      </c>
      <c r="K100" s="54">
        <v>5374</v>
      </c>
      <c r="L100" s="99">
        <f t="shared" si="53"/>
        <v>88.09836065573771</v>
      </c>
      <c r="M100" s="54">
        <v>487</v>
      </c>
      <c r="N100" s="99">
        <f t="shared" si="54"/>
        <v>102.0964360587002</v>
      </c>
      <c r="O100" s="98">
        <v>1302</v>
      </c>
      <c r="P100" s="99">
        <f t="shared" si="50"/>
        <v>93.87166546503244</v>
      </c>
      <c r="R100" t="s">
        <v>171</v>
      </c>
      <c r="S100">
        <v>16886</v>
      </c>
    </row>
    <row r="101" spans="1:19" ht="17.25" customHeight="1">
      <c r="A101" s="1"/>
      <c r="B101" s="578" t="s">
        <v>14</v>
      </c>
      <c r="C101" s="615">
        <f>SUM(C98:C100)</f>
        <v>48307</v>
      </c>
      <c r="D101" s="612">
        <f t="shared" si="51"/>
        <v>102.41260149674574</v>
      </c>
      <c r="E101" s="616">
        <f>SUM(E98:E100)</f>
        <v>29904</v>
      </c>
      <c r="F101" s="614">
        <f t="shared" si="55"/>
        <v>105.4071201973916</v>
      </c>
      <c r="G101" s="617">
        <f>SUM(G98:G100)</f>
        <v>304</v>
      </c>
      <c r="H101" s="617">
        <f t="shared" si="56"/>
        <v>95</v>
      </c>
      <c r="I101" s="617">
        <f>SUM(I98:I100)</f>
        <v>841</v>
      </c>
      <c r="J101" s="617">
        <f t="shared" si="52"/>
        <v>84.94949494949495</v>
      </c>
      <c r="K101" s="617">
        <f>SUM(K98:K100)</f>
        <v>15840</v>
      </c>
      <c r="L101" s="617">
        <f t="shared" si="53"/>
        <v>98.0137367737145</v>
      </c>
      <c r="M101" s="617">
        <f>SUM(M98:M100)</f>
        <v>1418</v>
      </c>
      <c r="N101" s="612">
        <f t="shared" si="54"/>
        <v>106.77710843373494</v>
      </c>
      <c r="O101" s="618">
        <f>SUM(O98:O100)</f>
        <v>3697</v>
      </c>
      <c r="P101" s="614">
        <f>O101/O83*100</f>
        <v>99.00910551687198</v>
      </c>
      <c r="R101" t="s">
        <v>172</v>
      </c>
      <c r="S101">
        <v>16283</v>
      </c>
    </row>
    <row r="102" spans="1:19" ht="17.25" customHeight="1">
      <c r="A102" s="1"/>
      <c r="B102" s="70" t="s">
        <v>20</v>
      </c>
      <c r="C102" s="54">
        <f>E102+G102+I102+K102+M102</f>
        <v>19120</v>
      </c>
      <c r="D102" s="95">
        <f t="shared" si="51"/>
        <v>105.82244852778393</v>
      </c>
      <c r="E102" s="98">
        <v>12005</v>
      </c>
      <c r="F102" s="99">
        <f t="shared" si="55"/>
        <v>109.10660728892121</v>
      </c>
      <c r="G102" s="54">
        <v>133</v>
      </c>
      <c r="H102" s="99">
        <f t="shared" si="56"/>
        <v>108.130081300813</v>
      </c>
      <c r="I102" s="54">
        <v>345</v>
      </c>
      <c r="J102" s="99">
        <f t="shared" si="52"/>
        <v>85.39603960396039</v>
      </c>
      <c r="K102" s="54">
        <v>6066</v>
      </c>
      <c r="L102" s="99">
        <f t="shared" si="53"/>
        <v>100.7976071784646</v>
      </c>
      <c r="M102" s="54">
        <v>571</v>
      </c>
      <c r="N102" s="99">
        <f t="shared" si="54"/>
        <v>109.80769230769232</v>
      </c>
      <c r="O102" s="98">
        <v>1489</v>
      </c>
      <c r="P102" s="99">
        <f t="shared" si="50"/>
        <v>109.40484937545922</v>
      </c>
      <c r="R102" t="s">
        <v>173</v>
      </c>
      <c r="S102">
        <v>16488</v>
      </c>
    </row>
    <row r="103" spans="1:19" ht="17.25" customHeight="1">
      <c r="A103" s="1"/>
      <c r="B103" s="70" t="s">
        <v>21</v>
      </c>
      <c r="C103" s="54">
        <f>E103+G103+I103+K103+M103</f>
        <v>19450</v>
      </c>
      <c r="D103" s="95">
        <f t="shared" si="51"/>
        <v>103.04635761589405</v>
      </c>
      <c r="E103" s="98">
        <v>12446</v>
      </c>
      <c r="F103" s="99">
        <f t="shared" si="55"/>
        <v>106.43975027794409</v>
      </c>
      <c r="G103" s="54">
        <v>117</v>
      </c>
      <c r="H103" s="99">
        <f t="shared" si="56"/>
        <v>93.60000000000001</v>
      </c>
      <c r="I103" s="54">
        <v>333</v>
      </c>
      <c r="J103" s="99">
        <f t="shared" si="52"/>
        <v>93.80281690140845</v>
      </c>
      <c r="K103" s="54">
        <v>6029</v>
      </c>
      <c r="L103" s="99">
        <f t="shared" si="53"/>
        <v>97.58821625121399</v>
      </c>
      <c r="M103" s="54">
        <v>525</v>
      </c>
      <c r="N103" s="99">
        <f t="shared" si="54"/>
        <v>100.1908396946565</v>
      </c>
      <c r="O103" s="98">
        <v>1431</v>
      </c>
      <c r="P103" s="99">
        <f t="shared" si="50"/>
        <v>99.375</v>
      </c>
      <c r="R103" t="s">
        <v>174</v>
      </c>
      <c r="S103">
        <v>15028</v>
      </c>
    </row>
    <row r="104" spans="1:19" ht="17.25" customHeight="1">
      <c r="A104" s="1"/>
      <c r="B104" s="70" t="s">
        <v>22</v>
      </c>
      <c r="C104" s="54">
        <f>E104+G104+I104+K104+M104</f>
        <v>14211</v>
      </c>
      <c r="D104" s="95">
        <f t="shared" si="51"/>
        <v>87.0878784164726</v>
      </c>
      <c r="E104" s="98">
        <v>9034</v>
      </c>
      <c r="F104" s="99">
        <f t="shared" si="55"/>
        <v>87.70022327929328</v>
      </c>
      <c r="G104" s="54">
        <v>102</v>
      </c>
      <c r="H104" s="99">
        <f t="shared" si="56"/>
        <v>87.17948717948718</v>
      </c>
      <c r="I104" s="54">
        <v>232</v>
      </c>
      <c r="J104" s="99">
        <f t="shared" si="52"/>
        <v>67.05202312138728</v>
      </c>
      <c r="K104" s="54">
        <v>4470</v>
      </c>
      <c r="L104" s="99">
        <f t="shared" si="53"/>
        <v>86.07741190063547</v>
      </c>
      <c r="M104" s="54">
        <v>373</v>
      </c>
      <c r="N104" s="99">
        <f t="shared" si="54"/>
        <v>103.32409972299168</v>
      </c>
      <c r="O104" s="98">
        <v>1169</v>
      </c>
      <c r="P104" s="99">
        <f t="shared" si="50"/>
        <v>87.5</v>
      </c>
      <c r="R104" t="s">
        <v>175</v>
      </c>
      <c r="S104">
        <v>16791</v>
      </c>
    </row>
    <row r="105" spans="1:19" ht="17.25" customHeight="1">
      <c r="A105" s="1"/>
      <c r="B105" s="578" t="s">
        <v>16</v>
      </c>
      <c r="C105" s="611">
        <f>SUM(C102:C104)</f>
        <v>52781</v>
      </c>
      <c r="D105" s="612">
        <f t="shared" si="51"/>
        <v>99.09877771727906</v>
      </c>
      <c r="E105" s="613">
        <f>SUM(E102:E104)</f>
        <v>33485</v>
      </c>
      <c r="F105" s="614">
        <f t="shared" si="55"/>
        <v>101.4789223262721</v>
      </c>
      <c r="G105" s="611">
        <f>SUM(G102:G104)</f>
        <v>352</v>
      </c>
      <c r="H105" s="614">
        <f t="shared" si="56"/>
        <v>96.43835616438356</v>
      </c>
      <c r="I105" s="611">
        <f>SUM(I102:I104)</f>
        <v>910</v>
      </c>
      <c r="J105" s="614">
        <f t="shared" si="52"/>
        <v>82.35294117647058</v>
      </c>
      <c r="K105" s="611">
        <f>SUM(K102:K104)</f>
        <v>16565</v>
      </c>
      <c r="L105" s="614">
        <f t="shared" si="53"/>
        <v>95.26137213180746</v>
      </c>
      <c r="M105" s="611">
        <f>SUM(M102:M104)</f>
        <v>1469</v>
      </c>
      <c r="N105" s="614">
        <f t="shared" si="54"/>
        <v>104.55516014234875</v>
      </c>
      <c r="O105" s="613">
        <f>SUM(O102:O104)</f>
        <v>4089</v>
      </c>
      <c r="P105" s="614">
        <f t="shared" si="50"/>
        <v>98.83973894126179</v>
      </c>
      <c r="R105" t="s">
        <v>176</v>
      </c>
      <c r="S105">
        <v>19120</v>
      </c>
    </row>
    <row r="106" spans="1:19" ht="17.25" customHeight="1" thickBot="1">
      <c r="A106" s="1"/>
      <c r="B106" s="619" t="s">
        <v>141</v>
      </c>
      <c r="C106" s="620">
        <f>C101+C105</f>
        <v>101088</v>
      </c>
      <c r="D106" s="621">
        <f t="shared" si="51"/>
        <v>100.65518271432839</v>
      </c>
      <c r="E106" s="622">
        <f>E101+E105</f>
        <v>63389</v>
      </c>
      <c r="F106" s="621">
        <f t="shared" si="55"/>
        <v>103.29493050010592</v>
      </c>
      <c r="G106" s="620">
        <f>G101+G105</f>
        <v>656</v>
      </c>
      <c r="H106" s="621">
        <f t="shared" si="56"/>
        <v>95.76642335766424</v>
      </c>
      <c r="I106" s="620">
        <f>I101+I105</f>
        <v>1751</v>
      </c>
      <c r="J106" s="621">
        <f t="shared" si="52"/>
        <v>83.5799522673031</v>
      </c>
      <c r="K106" s="620">
        <f>K101+K105</f>
        <v>32405</v>
      </c>
      <c r="L106" s="621">
        <f t="shared" si="53"/>
        <v>96.58718330849479</v>
      </c>
      <c r="M106" s="620">
        <f>M101+M105</f>
        <v>2887</v>
      </c>
      <c r="N106" s="621">
        <f t="shared" si="54"/>
        <v>105.63483351628247</v>
      </c>
      <c r="O106" s="622">
        <f>O101+O105</f>
        <v>7786</v>
      </c>
      <c r="P106" s="623">
        <f aca="true" t="shared" si="57" ref="P106:P118">O106/O88*100</f>
        <v>98.92008639308855</v>
      </c>
      <c r="R106" t="s">
        <v>177</v>
      </c>
      <c r="S106">
        <v>19450</v>
      </c>
    </row>
    <row r="107" spans="1:19" ht="17.25" customHeight="1">
      <c r="A107" s="1"/>
      <c r="B107" s="430" t="s">
        <v>149</v>
      </c>
      <c r="C107" s="437">
        <f>E107+G107+I107+K107+M107</f>
        <v>15430</v>
      </c>
      <c r="D107" s="438">
        <f aca="true" t="shared" si="58" ref="D107:D124">C107/C89*100</f>
        <v>92.64485139597718</v>
      </c>
      <c r="E107" s="96">
        <v>9836</v>
      </c>
      <c r="F107" s="273">
        <f t="shared" si="55"/>
        <v>95.48587515775168</v>
      </c>
      <c r="G107" s="437">
        <v>134</v>
      </c>
      <c r="H107" s="273">
        <f t="shared" si="56"/>
        <v>108.9430894308943</v>
      </c>
      <c r="I107" s="437">
        <v>257</v>
      </c>
      <c r="J107" s="273">
        <f t="shared" si="52"/>
        <v>78.59327217125383</v>
      </c>
      <c r="K107" s="437">
        <v>4858</v>
      </c>
      <c r="L107" s="273">
        <f t="shared" si="53"/>
        <v>86.71902891824348</v>
      </c>
      <c r="M107" s="437">
        <v>345</v>
      </c>
      <c r="N107" s="273">
        <f t="shared" si="54"/>
        <v>114.23841059602648</v>
      </c>
      <c r="O107" s="96">
        <v>1248</v>
      </c>
      <c r="P107" s="273">
        <f t="shared" si="57"/>
        <v>96.22205088666152</v>
      </c>
      <c r="R107" s="83" t="s">
        <v>178</v>
      </c>
      <c r="S107" s="83">
        <v>14211</v>
      </c>
    </row>
    <row r="108" spans="1:20" ht="17.25" customHeight="1">
      <c r="A108" s="1"/>
      <c r="B108" s="70" t="s">
        <v>24</v>
      </c>
      <c r="C108" s="54">
        <f>E108+G108+I108+K108+M108</f>
        <v>17681</v>
      </c>
      <c r="D108" s="95">
        <f t="shared" si="58"/>
        <v>96.82913472070098</v>
      </c>
      <c r="E108" s="98">
        <v>11278</v>
      </c>
      <c r="F108" s="99">
        <f t="shared" si="55"/>
        <v>98.14637542424506</v>
      </c>
      <c r="G108" s="54">
        <v>112</v>
      </c>
      <c r="H108" s="99">
        <f t="shared" si="56"/>
        <v>85.49618320610686</v>
      </c>
      <c r="I108" s="54">
        <v>323</v>
      </c>
      <c r="J108" s="99">
        <f t="shared" si="52"/>
        <v>97.87878787878788</v>
      </c>
      <c r="K108" s="54">
        <v>5514</v>
      </c>
      <c r="L108" s="99">
        <f t="shared" si="53"/>
        <v>92.16112318235</v>
      </c>
      <c r="M108" s="54">
        <v>454</v>
      </c>
      <c r="N108" s="99">
        <f t="shared" si="54"/>
        <v>139.69230769230768</v>
      </c>
      <c r="O108" s="98">
        <v>1199</v>
      </c>
      <c r="P108" s="99">
        <f t="shared" si="57"/>
        <v>100.92592592592592</v>
      </c>
      <c r="R108" s="420">
        <v>2013.1</v>
      </c>
      <c r="S108">
        <v>15430</v>
      </c>
      <c r="T108">
        <v>4423</v>
      </c>
    </row>
    <row r="109" spans="1:20" ht="17.25" customHeight="1">
      <c r="A109" s="1"/>
      <c r="B109" s="70" t="s">
        <v>25</v>
      </c>
      <c r="C109" s="54">
        <f>E109+G109+I109+K109+M109</f>
        <v>15899</v>
      </c>
      <c r="D109" s="95">
        <f t="shared" si="58"/>
        <v>83.16681487681122</v>
      </c>
      <c r="E109" s="98">
        <v>10117</v>
      </c>
      <c r="F109" s="99">
        <f t="shared" si="55"/>
        <v>84.51963241436926</v>
      </c>
      <c r="G109" s="54">
        <v>102</v>
      </c>
      <c r="H109" s="54">
        <f t="shared" si="56"/>
        <v>94.44444444444444</v>
      </c>
      <c r="I109" s="54">
        <v>247</v>
      </c>
      <c r="J109" s="54">
        <f t="shared" si="52"/>
        <v>66.57681940700809</v>
      </c>
      <c r="K109" s="54">
        <v>4792</v>
      </c>
      <c r="L109" s="54">
        <f t="shared" si="53"/>
        <v>78.0583156865939</v>
      </c>
      <c r="M109" s="54">
        <v>641</v>
      </c>
      <c r="N109" s="95">
        <f t="shared" si="54"/>
        <v>121.17202268431002</v>
      </c>
      <c r="O109" s="98">
        <v>1565</v>
      </c>
      <c r="P109" s="99">
        <f t="shared" si="57"/>
        <v>114.23357664233578</v>
      </c>
      <c r="R109" t="s">
        <v>168</v>
      </c>
      <c r="S109">
        <v>17681</v>
      </c>
      <c r="T109">
        <v>3868</v>
      </c>
    </row>
    <row r="110" spans="1:20" ht="17.25" customHeight="1">
      <c r="A110" s="1"/>
      <c r="B110" s="353" t="s">
        <v>17</v>
      </c>
      <c r="C110" s="373">
        <f>SUM(C107:C109)</f>
        <v>49010</v>
      </c>
      <c r="D110" s="374">
        <f t="shared" si="58"/>
        <v>90.70550784720166</v>
      </c>
      <c r="E110" s="375">
        <f>SUM(E107:E109)</f>
        <v>31231</v>
      </c>
      <c r="F110" s="376">
        <f t="shared" si="55"/>
        <v>92.50340619631538</v>
      </c>
      <c r="G110" s="377">
        <f>SUM(G107:G109)</f>
        <v>348</v>
      </c>
      <c r="H110" s="377">
        <f t="shared" si="56"/>
        <v>96.13259668508287</v>
      </c>
      <c r="I110" s="377">
        <f>SUM(I107:I109)</f>
        <v>827</v>
      </c>
      <c r="J110" s="377">
        <f t="shared" si="52"/>
        <v>80.44747081712063</v>
      </c>
      <c r="K110" s="377">
        <f>SUM(K107:K109)</f>
        <v>15164</v>
      </c>
      <c r="L110" s="377">
        <f t="shared" si="53"/>
        <v>85.55630783118934</v>
      </c>
      <c r="M110" s="377">
        <f>SUM(M107:M109)</f>
        <v>1440</v>
      </c>
      <c r="N110" s="374">
        <f t="shared" si="54"/>
        <v>124.5674740484429</v>
      </c>
      <c r="O110" s="378">
        <f>SUM(O107:O109)</f>
        <v>4012</v>
      </c>
      <c r="P110" s="376">
        <f t="shared" si="57"/>
        <v>104.07263294422829</v>
      </c>
      <c r="R110" t="s">
        <v>169</v>
      </c>
      <c r="S110">
        <v>15899</v>
      </c>
      <c r="T110">
        <v>3259</v>
      </c>
    </row>
    <row r="111" spans="1:20" ht="17.25" customHeight="1">
      <c r="A111" s="1"/>
      <c r="B111" s="350" t="s">
        <v>26</v>
      </c>
      <c r="C111" s="368">
        <f>E111+G111+I111+K111+M111</f>
        <v>16796</v>
      </c>
      <c r="D111" s="369">
        <f t="shared" si="58"/>
        <v>85.54548232657635</v>
      </c>
      <c r="E111" s="98">
        <v>10864</v>
      </c>
      <c r="F111" s="99">
        <f t="shared" si="55"/>
        <v>88.04603290380095</v>
      </c>
      <c r="G111" s="54">
        <v>108</v>
      </c>
      <c r="H111" s="351">
        <f t="shared" si="56"/>
        <v>47.57709251101321</v>
      </c>
      <c r="I111" s="351">
        <v>283</v>
      </c>
      <c r="J111" s="351">
        <f t="shared" si="52"/>
        <v>79.49438202247191</v>
      </c>
      <c r="K111" s="351">
        <v>4888</v>
      </c>
      <c r="L111" s="351">
        <f t="shared" si="53"/>
        <v>79.58319765548681</v>
      </c>
      <c r="M111" s="351">
        <v>653</v>
      </c>
      <c r="N111" s="370">
        <f t="shared" si="54"/>
        <v>114.56140350877193</v>
      </c>
      <c r="O111" s="371">
        <v>1287</v>
      </c>
      <c r="P111" s="372">
        <f t="shared" si="57"/>
        <v>86.02941176470588</v>
      </c>
      <c r="R111" t="s">
        <v>170</v>
      </c>
      <c r="S111">
        <v>16796</v>
      </c>
      <c r="T111">
        <v>4777</v>
      </c>
    </row>
    <row r="112" spans="1:20" ht="17.25" customHeight="1">
      <c r="A112" s="1"/>
      <c r="B112" s="70" t="s">
        <v>35</v>
      </c>
      <c r="C112" s="54">
        <f>E112+G112+I112+K112+M112</f>
        <v>16687</v>
      </c>
      <c r="D112" s="95">
        <f t="shared" si="58"/>
        <v>98.82150894231908</v>
      </c>
      <c r="E112" s="98">
        <v>10658</v>
      </c>
      <c r="F112" s="99">
        <f t="shared" si="55"/>
        <v>102.490624098471</v>
      </c>
      <c r="G112" s="54">
        <v>86</v>
      </c>
      <c r="H112" s="99">
        <f t="shared" si="56"/>
        <v>93.47826086956522</v>
      </c>
      <c r="I112" s="54">
        <v>231</v>
      </c>
      <c r="J112" s="99">
        <f t="shared" si="52"/>
        <v>77.25752508361204</v>
      </c>
      <c r="K112" s="54">
        <v>4974</v>
      </c>
      <c r="L112" s="99">
        <f t="shared" si="53"/>
        <v>90.6175988340317</v>
      </c>
      <c r="M112" s="54">
        <v>738</v>
      </c>
      <c r="N112" s="99">
        <f t="shared" si="54"/>
        <v>121.58154859967053</v>
      </c>
      <c r="O112" s="98">
        <v>1209</v>
      </c>
      <c r="P112" s="99">
        <f t="shared" si="57"/>
        <v>88.3126369612856</v>
      </c>
      <c r="R112" t="s">
        <v>171</v>
      </c>
      <c r="S112">
        <v>16687</v>
      </c>
      <c r="T112">
        <v>4164</v>
      </c>
    </row>
    <row r="113" spans="1:20" ht="17.25" customHeight="1">
      <c r="A113" s="1"/>
      <c r="B113" s="70" t="s">
        <v>36</v>
      </c>
      <c r="C113" s="54">
        <f>E113+G113+I113+K113+M113</f>
        <v>16479</v>
      </c>
      <c r="D113" s="95">
        <f t="shared" si="58"/>
        <v>101.20370939016152</v>
      </c>
      <c r="E113" s="98">
        <v>10604</v>
      </c>
      <c r="F113" s="99">
        <f aca="true" t="shared" si="59" ref="F113:F130">E113/E95*100</f>
        <v>102.33545647558387</v>
      </c>
      <c r="G113" s="54">
        <v>89</v>
      </c>
      <c r="H113" s="99">
        <f t="shared" si="56"/>
        <v>76.72413793103449</v>
      </c>
      <c r="I113" s="54">
        <v>286</v>
      </c>
      <c r="J113" s="99">
        <f t="shared" si="52"/>
        <v>80.33707865168539</v>
      </c>
      <c r="K113" s="54">
        <v>4889</v>
      </c>
      <c r="L113" s="99">
        <f t="shared" si="53"/>
        <v>93.49780072671638</v>
      </c>
      <c r="M113" s="54">
        <v>611</v>
      </c>
      <c r="N113" s="99">
        <f t="shared" si="54"/>
        <v>277.72727272727275</v>
      </c>
      <c r="O113" s="98">
        <v>1232</v>
      </c>
      <c r="P113" s="99">
        <f t="shared" si="57"/>
        <v>96.55172413793103</v>
      </c>
      <c r="R113" t="s">
        <v>172</v>
      </c>
      <c r="S113">
        <v>16479</v>
      </c>
      <c r="T113">
        <v>4476</v>
      </c>
    </row>
    <row r="114" spans="1:20" ht="17.25" customHeight="1">
      <c r="A114" s="1"/>
      <c r="B114" s="663" t="s">
        <v>12</v>
      </c>
      <c r="C114" s="679">
        <f>SUM(C111:C113)</f>
        <v>49962</v>
      </c>
      <c r="D114" s="680">
        <f t="shared" si="58"/>
        <v>94.61962388500653</v>
      </c>
      <c r="E114" s="681">
        <f>SUM(E111:E113)</f>
        <v>32126</v>
      </c>
      <c r="F114" s="682">
        <f t="shared" si="59"/>
        <v>97.05740181268882</v>
      </c>
      <c r="G114" s="683">
        <f>SUM(G111:G113)</f>
        <v>283</v>
      </c>
      <c r="H114" s="683">
        <f t="shared" si="56"/>
        <v>65.05747126436782</v>
      </c>
      <c r="I114" s="683">
        <f>SUM(I111:I113)</f>
        <v>800</v>
      </c>
      <c r="J114" s="683">
        <f t="shared" si="52"/>
        <v>79.1295746785361</v>
      </c>
      <c r="K114" s="683">
        <f>SUM(K111:K113)</f>
        <v>14751</v>
      </c>
      <c r="L114" s="683">
        <f t="shared" si="53"/>
        <v>87.49110320284697</v>
      </c>
      <c r="M114" s="683">
        <f>SUM(M111:M113)</f>
        <v>2002</v>
      </c>
      <c r="N114" s="680">
        <f t="shared" si="54"/>
        <v>143.30708661417322</v>
      </c>
      <c r="O114" s="684">
        <f>SUM(O111:O113)</f>
        <v>3728</v>
      </c>
      <c r="P114" s="682">
        <f t="shared" si="57"/>
        <v>90.02656363197296</v>
      </c>
      <c r="R114" t="s">
        <v>173</v>
      </c>
      <c r="S114">
        <v>18360</v>
      </c>
      <c r="T114">
        <v>3775</v>
      </c>
    </row>
    <row r="115" spans="1:20" ht="17.25" customHeight="1">
      <c r="A115" s="1"/>
      <c r="B115" s="427" t="s">
        <v>165</v>
      </c>
      <c r="C115" s="677">
        <f>C110+C114</f>
        <v>98972</v>
      </c>
      <c r="D115" s="374">
        <f t="shared" si="58"/>
        <v>92.64005241727898</v>
      </c>
      <c r="E115" s="678">
        <f>E110+E114</f>
        <v>63357</v>
      </c>
      <c r="F115" s="374">
        <f t="shared" si="59"/>
        <v>94.75785947174778</v>
      </c>
      <c r="G115" s="677">
        <f>G110+G114</f>
        <v>631</v>
      </c>
      <c r="H115" s="374">
        <f t="shared" si="56"/>
        <v>79.17189460476789</v>
      </c>
      <c r="I115" s="677">
        <f>I110+I114</f>
        <v>1627</v>
      </c>
      <c r="J115" s="374">
        <f t="shared" si="52"/>
        <v>79.7940166748406</v>
      </c>
      <c r="K115" s="677">
        <f>K110+K114</f>
        <v>29915</v>
      </c>
      <c r="L115" s="374">
        <f t="shared" si="53"/>
        <v>86.49953735831598</v>
      </c>
      <c r="M115" s="677">
        <f>M110+M114</f>
        <v>3442</v>
      </c>
      <c r="N115" s="374">
        <f t="shared" si="54"/>
        <v>134.82177830003917</v>
      </c>
      <c r="O115" s="375">
        <f>O110+O114</f>
        <v>7740</v>
      </c>
      <c r="P115" s="374">
        <f t="shared" si="57"/>
        <v>96.7983991995998</v>
      </c>
      <c r="Q115" s="176"/>
      <c r="R115" t="s">
        <v>174</v>
      </c>
      <c r="S115">
        <v>14655</v>
      </c>
      <c r="T115">
        <v>2336</v>
      </c>
    </row>
    <row r="116" spans="1:20" ht="17.25" customHeight="1">
      <c r="A116" s="1"/>
      <c r="B116" s="70" t="s">
        <v>37</v>
      </c>
      <c r="C116" s="54">
        <f>E116+G116+I116+K116+M116</f>
        <v>18360</v>
      </c>
      <c r="D116" s="95">
        <f t="shared" si="58"/>
        <v>111.35371179039302</v>
      </c>
      <c r="E116" s="98">
        <v>11550</v>
      </c>
      <c r="F116" s="99">
        <f t="shared" si="59"/>
        <v>114.54924129723297</v>
      </c>
      <c r="G116" s="54">
        <v>149</v>
      </c>
      <c r="H116" s="99">
        <f t="shared" si="56"/>
        <v>150.5050505050505</v>
      </c>
      <c r="I116" s="54">
        <v>252</v>
      </c>
      <c r="J116" s="99">
        <f aca="true" t="shared" si="60" ref="J116:J133">I116/I98*100</f>
        <v>90.32258064516128</v>
      </c>
      <c r="K116" s="54">
        <v>5647</v>
      </c>
      <c r="L116" s="99">
        <f aca="true" t="shared" si="61" ref="L116:L133">K116/K98*100</f>
        <v>101.49173256649892</v>
      </c>
      <c r="M116" s="54">
        <v>762</v>
      </c>
      <c r="N116" s="99">
        <f aca="true" t="shared" si="62" ref="N116:N133">M116/M98*100</f>
        <v>164.57883369330452</v>
      </c>
      <c r="O116" s="98">
        <v>1286</v>
      </c>
      <c r="P116" s="99">
        <f t="shared" si="57"/>
        <v>96.98340874811463</v>
      </c>
      <c r="Q116" s="209"/>
      <c r="R116" t="s">
        <v>175</v>
      </c>
      <c r="S116">
        <v>17832</v>
      </c>
      <c r="T116">
        <v>2789</v>
      </c>
    </row>
    <row r="117" spans="1:20" ht="17.25" customHeight="1">
      <c r="A117" s="1"/>
      <c r="B117" s="70" t="s">
        <v>38</v>
      </c>
      <c r="C117" s="54">
        <f>E117+G117+I117+K117+M117</f>
        <v>14655</v>
      </c>
      <c r="D117" s="95">
        <f t="shared" si="58"/>
        <v>97.51796646260314</v>
      </c>
      <c r="E117" s="98">
        <v>9056</v>
      </c>
      <c r="F117" s="99">
        <f t="shared" si="59"/>
        <v>97.72310348548613</v>
      </c>
      <c r="G117" s="54">
        <v>88</v>
      </c>
      <c r="H117" s="99">
        <f aca="true" t="shared" si="63" ref="H117:H134">G117/G99*100</f>
        <v>72.72727272727273</v>
      </c>
      <c r="I117" s="54">
        <v>189</v>
      </c>
      <c r="J117" s="99">
        <f t="shared" si="60"/>
        <v>70</v>
      </c>
      <c r="K117" s="54">
        <v>4719</v>
      </c>
      <c r="L117" s="99">
        <f t="shared" si="61"/>
        <v>96.26682986536107</v>
      </c>
      <c r="M117" s="54">
        <v>603</v>
      </c>
      <c r="N117" s="99">
        <f t="shared" si="62"/>
        <v>128.84615384615387</v>
      </c>
      <c r="O117" s="98">
        <v>1037</v>
      </c>
      <c r="P117" s="99">
        <f t="shared" si="57"/>
        <v>97.00654817586529</v>
      </c>
      <c r="Q117" s="209"/>
      <c r="R117" t="s">
        <v>176</v>
      </c>
      <c r="S117">
        <v>19266</v>
      </c>
      <c r="T117">
        <v>4696</v>
      </c>
    </row>
    <row r="118" spans="1:20" ht="17.25" customHeight="1">
      <c r="A118" s="1"/>
      <c r="B118" s="70" t="s">
        <v>39</v>
      </c>
      <c r="C118" s="54">
        <f>E118+G118+I118+K118+M118</f>
        <v>17832</v>
      </c>
      <c r="D118" s="95">
        <f t="shared" si="58"/>
        <v>106.19974986599965</v>
      </c>
      <c r="E118" s="98">
        <v>11310</v>
      </c>
      <c r="F118" s="99">
        <f t="shared" si="59"/>
        <v>107.16316088686754</v>
      </c>
      <c r="G118" s="54">
        <v>104</v>
      </c>
      <c r="H118" s="99">
        <f t="shared" si="63"/>
        <v>123.80952380952381</v>
      </c>
      <c r="I118" s="54">
        <v>266</v>
      </c>
      <c r="J118" s="99">
        <f t="shared" si="60"/>
        <v>91.0958904109589</v>
      </c>
      <c r="K118" s="54">
        <v>5464</v>
      </c>
      <c r="L118" s="99">
        <f t="shared" si="61"/>
        <v>101.67473018235951</v>
      </c>
      <c r="M118" s="54">
        <v>688</v>
      </c>
      <c r="N118" s="99">
        <f t="shared" si="62"/>
        <v>141.27310061601642</v>
      </c>
      <c r="O118" s="98">
        <v>1322</v>
      </c>
      <c r="P118" s="99">
        <f t="shared" si="57"/>
        <v>101.53609831029186</v>
      </c>
      <c r="Q118" s="209"/>
      <c r="R118" t="s">
        <v>177</v>
      </c>
      <c r="S118">
        <v>18110</v>
      </c>
      <c r="T118">
        <v>4417</v>
      </c>
    </row>
    <row r="119" spans="1:20" ht="17.25" customHeight="1">
      <c r="A119" s="1"/>
      <c r="B119" s="663" t="s">
        <v>14</v>
      </c>
      <c r="C119" s="679">
        <f>SUM(C116:C118)</f>
        <v>50847</v>
      </c>
      <c r="D119" s="680">
        <f t="shared" si="58"/>
        <v>105.2580371374749</v>
      </c>
      <c r="E119" s="681">
        <f>SUM(E116:E118)</f>
        <v>31916</v>
      </c>
      <c r="F119" s="682">
        <f t="shared" si="59"/>
        <v>106.72819689673622</v>
      </c>
      <c r="G119" s="683">
        <f>SUM(G116:G118)</f>
        <v>341</v>
      </c>
      <c r="H119" s="683">
        <f t="shared" si="63"/>
        <v>112.17105263157893</v>
      </c>
      <c r="I119" s="683">
        <f>SUM(I116:I118)</f>
        <v>707</v>
      </c>
      <c r="J119" s="683">
        <f t="shared" si="60"/>
        <v>84.0665873959572</v>
      </c>
      <c r="K119" s="683">
        <f>SUM(K116:K118)</f>
        <v>15830</v>
      </c>
      <c r="L119" s="683">
        <f t="shared" si="61"/>
        <v>99.93686868686868</v>
      </c>
      <c r="M119" s="683">
        <f>SUM(M116:M118)</f>
        <v>2053</v>
      </c>
      <c r="N119" s="680">
        <f t="shared" si="62"/>
        <v>144.78138222849083</v>
      </c>
      <c r="O119" s="684">
        <f>SUM(O116:O118)</f>
        <v>3645</v>
      </c>
      <c r="P119" s="682">
        <f aca="true" t="shared" si="64" ref="P119:P136">O119/O101*100</f>
        <v>98.59345415201514</v>
      </c>
      <c r="Q119" s="209"/>
      <c r="R119" s="83" t="s">
        <v>178</v>
      </c>
      <c r="S119">
        <v>16972</v>
      </c>
      <c r="T119">
        <v>5513</v>
      </c>
    </row>
    <row r="120" spans="1:20" ht="17.25" customHeight="1">
      <c r="A120" s="1"/>
      <c r="B120" s="70" t="s">
        <v>20</v>
      </c>
      <c r="C120" s="54">
        <f>E120+G120+I120+K120+M120</f>
        <v>19266</v>
      </c>
      <c r="D120" s="95">
        <f t="shared" si="58"/>
        <v>100.76359832635984</v>
      </c>
      <c r="E120" s="98">
        <v>11869</v>
      </c>
      <c r="F120" s="99">
        <f t="shared" si="59"/>
        <v>98.86713869221157</v>
      </c>
      <c r="G120" s="54">
        <v>130</v>
      </c>
      <c r="H120" s="99">
        <f t="shared" si="63"/>
        <v>97.74436090225564</v>
      </c>
      <c r="I120" s="54">
        <v>334</v>
      </c>
      <c r="J120" s="99">
        <f t="shared" si="60"/>
        <v>96.81159420289856</v>
      </c>
      <c r="K120" s="54">
        <v>6088</v>
      </c>
      <c r="L120" s="99">
        <f t="shared" si="61"/>
        <v>100.36267721727663</v>
      </c>
      <c r="M120" s="54">
        <v>845</v>
      </c>
      <c r="N120" s="99">
        <f t="shared" si="62"/>
        <v>147.9859894921191</v>
      </c>
      <c r="O120" s="98">
        <v>1491</v>
      </c>
      <c r="P120" s="99">
        <f t="shared" si="64"/>
        <v>100.13431833445266</v>
      </c>
      <c r="Q120" s="209"/>
      <c r="R120" s="420">
        <v>2014.1</v>
      </c>
      <c r="S120">
        <v>17152</v>
      </c>
      <c r="T120">
        <v>4785</v>
      </c>
    </row>
    <row r="121" spans="1:20" ht="17.25" customHeight="1">
      <c r="A121" s="1"/>
      <c r="B121" s="70" t="s">
        <v>21</v>
      </c>
      <c r="C121" s="54">
        <f>E121+G121+I121+K121+M121</f>
        <v>18110</v>
      </c>
      <c r="D121" s="95">
        <f t="shared" si="58"/>
        <v>93.11053984575835</v>
      </c>
      <c r="E121" s="98">
        <v>11121</v>
      </c>
      <c r="F121" s="99">
        <f t="shared" si="59"/>
        <v>89.35400932026354</v>
      </c>
      <c r="G121" s="54">
        <v>110</v>
      </c>
      <c r="H121" s="99">
        <f t="shared" si="63"/>
        <v>94.01709401709401</v>
      </c>
      <c r="I121" s="54">
        <v>314</v>
      </c>
      <c r="J121" s="99">
        <f t="shared" si="60"/>
        <v>94.29429429429429</v>
      </c>
      <c r="K121" s="54">
        <v>5823</v>
      </c>
      <c r="L121" s="99">
        <f t="shared" si="61"/>
        <v>96.5831812904296</v>
      </c>
      <c r="M121" s="54">
        <v>742</v>
      </c>
      <c r="N121" s="99">
        <f t="shared" si="62"/>
        <v>141.33333333333334</v>
      </c>
      <c r="O121" s="98">
        <v>1472</v>
      </c>
      <c r="P121" s="99">
        <f t="shared" si="64"/>
        <v>102.86512928022363</v>
      </c>
      <c r="Q121" s="209"/>
      <c r="R121" t="s">
        <v>168</v>
      </c>
      <c r="S121">
        <v>15166</v>
      </c>
      <c r="T121">
        <v>5976</v>
      </c>
    </row>
    <row r="122" spans="1:20" ht="17.25" customHeight="1">
      <c r="A122" s="1"/>
      <c r="B122" s="70" t="s">
        <v>22</v>
      </c>
      <c r="C122" s="54">
        <f>E122+G122+I122+K122+M122</f>
        <v>16972</v>
      </c>
      <c r="D122" s="95">
        <f t="shared" si="58"/>
        <v>119.4286116388713</v>
      </c>
      <c r="E122" s="98">
        <v>10440</v>
      </c>
      <c r="F122" s="99">
        <f t="shared" si="59"/>
        <v>115.563427053354</v>
      </c>
      <c r="G122" s="54">
        <v>107</v>
      </c>
      <c r="H122" s="99">
        <f t="shared" si="63"/>
        <v>104.90196078431373</v>
      </c>
      <c r="I122" s="54">
        <v>287</v>
      </c>
      <c r="J122" s="99">
        <f t="shared" si="60"/>
        <v>123.70689655172413</v>
      </c>
      <c r="K122" s="54">
        <v>5548</v>
      </c>
      <c r="L122" s="99">
        <f t="shared" si="61"/>
        <v>124.11633109619686</v>
      </c>
      <c r="M122" s="54">
        <v>590</v>
      </c>
      <c r="N122" s="99">
        <f t="shared" si="62"/>
        <v>158.1769436997319</v>
      </c>
      <c r="O122" s="98">
        <v>1268</v>
      </c>
      <c r="P122" s="99">
        <f t="shared" si="64"/>
        <v>108.4687767322498</v>
      </c>
      <c r="Q122" s="209"/>
      <c r="R122" t="s">
        <v>169</v>
      </c>
      <c r="S122">
        <v>16926</v>
      </c>
      <c r="T122">
        <v>4905</v>
      </c>
    </row>
    <row r="123" spans="1:20" ht="17.25" customHeight="1">
      <c r="A123" s="1"/>
      <c r="B123" s="663" t="s">
        <v>16</v>
      </c>
      <c r="C123" s="689">
        <f>SUM(C120:C122)</f>
        <v>54348</v>
      </c>
      <c r="D123" s="680">
        <f t="shared" si="58"/>
        <v>102.96887137416873</v>
      </c>
      <c r="E123" s="712">
        <f>SUM(E120:E122)</f>
        <v>33430</v>
      </c>
      <c r="F123" s="682">
        <f t="shared" si="59"/>
        <v>99.8357473495595</v>
      </c>
      <c r="G123" s="689">
        <f>SUM(G120:G122)</f>
        <v>347</v>
      </c>
      <c r="H123" s="682">
        <f t="shared" si="63"/>
        <v>98.57954545454545</v>
      </c>
      <c r="I123" s="689">
        <f>SUM(I120:I122)</f>
        <v>935</v>
      </c>
      <c r="J123" s="682">
        <f t="shared" si="60"/>
        <v>102.74725274725273</v>
      </c>
      <c r="K123" s="689">
        <f>SUM(K120:K122)</f>
        <v>17459</v>
      </c>
      <c r="L123" s="682">
        <f t="shared" si="61"/>
        <v>105.39692121943858</v>
      </c>
      <c r="M123" s="689">
        <f>SUM(M120:M122)</f>
        <v>2177</v>
      </c>
      <c r="N123" s="682">
        <f t="shared" si="62"/>
        <v>148.19605173587473</v>
      </c>
      <c r="O123" s="712">
        <f>SUM(O120:O122)</f>
        <v>4231</v>
      </c>
      <c r="P123" s="682">
        <f t="shared" si="64"/>
        <v>103.47273171924675</v>
      </c>
      <c r="Q123" s="209"/>
      <c r="R123" t="s">
        <v>170</v>
      </c>
      <c r="S123">
        <v>17540</v>
      </c>
      <c r="T123">
        <v>5814</v>
      </c>
    </row>
    <row r="124" spans="1:20" ht="17.25" customHeight="1" thickBot="1">
      <c r="A124" s="1"/>
      <c r="B124" s="707" t="s">
        <v>191</v>
      </c>
      <c r="C124" s="708">
        <f>C119+C123</f>
        <v>105195</v>
      </c>
      <c r="D124" s="709">
        <f t="shared" si="58"/>
        <v>104.06279677113011</v>
      </c>
      <c r="E124" s="710">
        <f>E119+E123</f>
        <v>65346</v>
      </c>
      <c r="F124" s="709">
        <f t="shared" si="59"/>
        <v>103.08728643771002</v>
      </c>
      <c r="G124" s="708">
        <f>G119+G123</f>
        <v>688</v>
      </c>
      <c r="H124" s="709">
        <f t="shared" si="63"/>
        <v>104.8780487804878</v>
      </c>
      <c r="I124" s="708">
        <f>I119+I123</f>
        <v>1642</v>
      </c>
      <c r="J124" s="709">
        <f t="shared" si="60"/>
        <v>93.77498572244431</v>
      </c>
      <c r="K124" s="708">
        <f>K119+K123</f>
        <v>33289</v>
      </c>
      <c r="L124" s="709">
        <f t="shared" si="61"/>
        <v>102.72797407807437</v>
      </c>
      <c r="M124" s="708">
        <f>M119+M123</f>
        <v>4230</v>
      </c>
      <c r="N124" s="709">
        <f t="shared" si="62"/>
        <v>146.51887772774506</v>
      </c>
      <c r="O124" s="710">
        <f>O119+O123</f>
        <v>7876</v>
      </c>
      <c r="P124" s="711">
        <f t="shared" si="64"/>
        <v>101.1559208836373</v>
      </c>
      <c r="Q124" s="209"/>
      <c r="R124" t="s">
        <v>171</v>
      </c>
      <c r="S124">
        <v>14479</v>
      </c>
      <c r="T124">
        <v>7032</v>
      </c>
    </row>
    <row r="125" spans="1:20" ht="17.25" customHeight="1">
      <c r="A125" s="1"/>
      <c r="B125" s="430" t="s">
        <v>196</v>
      </c>
      <c r="C125" s="437">
        <f>E125+G125+I125+K125+M125</f>
        <v>17152</v>
      </c>
      <c r="D125" s="438">
        <f aca="true" t="shared" si="65" ref="D125:D142">C125/C107*100</f>
        <v>111.16007777057679</v>
      </c>
      <c r="E125" s="96">
        <v>10528</v>
      </c>
      <c r="F125" s="273">
        <f t="shared" si="59"/>
        <v>107.03538023586825</v>
      </c>
      <c r="G125" s="437">
        <v>105</v>
      </c>
      <c r="H125" s="273">
        <f t="shared" si="63"/>
        <v>78.35820895522389</v>
      </c>
      <c r="I125" s="437">
        <v>312</v>
      </c>
      <c r="J125" s="273">
        <f t="shared" si="60"/>
        <v>121.40077821011673</v>
      </c>
      <c r="K125" s="437">
        <v>5580</v>
      </c>
      <c r="L125" s="273">
        <f t="shared" si="61"/>
        <v>114.86208316179498</v>
      </c>
      <c r="M125" s="437">
        <v>627</v>
      </c>
      <c r="N125" s="273">
        <f t="shared" si="62"/>
        <v>181.7391304347826</v>
      </c>
      <c r="O125" s="96">
        <v>1307</v>
      </c>
      <c r="P125" s="273">
        <f t="shared" si="64"/>
        <v>104.7275641025641</v>
      </c>
      <c r="Q125" s="209"/>
      <c r="R125" t="s">
        <v>172</v>
      </c>
      <c r="S125">
        <v>15950</v>
      </c>
      <c r="T125">
        <v>5454</v>
      </c>
    </row>
    <row r="126" spans="1:20" ht="17.25" customHeight="1">
      <c r="A126" s="1"/>
      <c r="B126" s="70" t="s">
        <v>24</v>
      </c>
      <c r="C126" s="54">
        <f>E126+G126+I126+K126+M126</f>
        <v>15166</v>
      </c>
      <c r="D126" s="95">
        <f t="shared" si="65"/>
        <v>85.77569142016854</v>
      </c>
      <c r="E126" s="98">
        <v>9141</v>
      </c>
      <c r="F126" s="99">
        <f t="shared" si="59"/>
        <v>81.05160489448484</v>
      </c>
      <c r="G126" s="54">
        <v>103</v>
      </c>
      <c r="H126" s="99">
        <f t="shared" si="63"/>
        <v>91.96428571428571</v>
      </c>
      <c r="I126" s="54">
        <v>225</v>
      </c>
      <c r="J126" s="99">
        <f t="shared" si="60"/>
        <v>69.65944272445822</v>
      </c>
      <c r="K126" s="54">
        <v>5160</v>
      </c>
      <c r="L126" s="99">
        <f t="shared" si="61"/>
        <v>93.57997823721436</v>
      </c>
      <c r="M126" s="54">
        <v>537</v>
      </c>
      <c r="N126" s="99">
        <f t="shared" si="62"/>
        <v>118.28193832599119</v>
      </c>
      <c r="O126" s="98">
        <v>1328</v>
      </c>
      <c r="P126" s="99">
        <f t="shared" si="64"/>
        <v>110.75896580483737</v>
      </c>
      <c r="Q126" s="209"/>
      <c r="R126" t="s">
        <v>173</v>
      </c>
      <c r="S126">
        <v>17274</v>
      </c>
      <c r="T126">
        <v>5662</v>
      </c>
    </row>
    <row r="127" spans="1:20" ht="17.25" customHeight="1">
      <c r="A127" s="1"/>
      <c r="B127" s="70" t="s">
        <v>25</v>
      </c>
      <c r="C127" s="54">
        <f>E127+G127+I127+K127+M127</f>
        <v>16926</v>
      </c>
      <c r="D127" s="95">
        <f t="shared" si="65"/>
        <v>106.45952575633689</v>
      </c>
      <c r="E127" s="98">
        <v>10496</v>
      </c>
      <c r="F127" s="99">
        <f t="shared" si="59"/>
        <v>103.74616981318572</v>
      </c>
      <c r="G127" s="54">
        <v>86</v>
      </c>
      <c r="H127" s="54">
        <f t="shared" si="63"/>
        <v>84.31372549019608</v>
      </c>
      <c r="I127" s="54">
        <v>317</v>
      </c>
      <c r="J127" s="54">
        <f t="shared" si="60"/>
        <v>128.34008097165992</v>
      </c>
      <c r="K127" s="54">
        <v>5370</v>
      </c>
      <c r="L127" s="54">
        <f t="shared" si="61"/>
        <v>112.06176961602672</v>
      </c>
      <c r="M127" s="54">
        <v>657</v>
      </c>
      <c r="N127" s="95">
        <f t="shared" si="62"/>
        <v>102.49609984399375</v>
      </c>
      <c r="O127" s="98">
        <v>1365</v>
      </c>
      <c r="P127" s="99">
        <f t="shared" si="64"/>
        <v>87.22044728434504</v>
      </c>
      <c r="Q127" s="209"/>
      <c r="R127" t="s">
        <v>174</v>
      </c>
      <c r="S127">
        <v>13587</v>
      </c>
      <c r="T127">
        <v>3715</v>
      </c>
    </row>
    <row r="128" spans="1:20" ht="17.25" customHeight="1">
      <c r="A128" s="1"/>
      <c r="B128" s="730" t="s">
        <v>17</v>
      </c>
      <c r="C128" s="732">
        <f>SUM(C125:C127)</f>
        <v>49244</v>
      </c>
      <c r="D128" s="734">
        <f t="shared" si="65"/>
        <v>100.47745358090185</v>
      </c>
      <c r="E128" s="735">
        <f>SUM(E125:E127)</f>
        <v>30165</v>
      </c>
      <c r="F128" s="736">
        <f t="shared" si="59"/>
        <v>96.586724728635</v>
      </c>
      <c r="G128" s="737">
        <f>SUM(G125:G127)</f>
        <v>294</v>
      </c>
      <c r="H128" s="737">
        <f t="shared" si="63"/>
        <v>84.48275862068965</v>
      </c>
      <c r="I128" s="737">
        <f>SUM(I125:I127)</f>
        <v>854</v>
      </c>
      <c r="J128" s="737">
        <f t="shared" si="60"/>
        <v>103.26481257557435</v>
      </c>
      <c r="K128" s="737">
        <f>SUM(K125:K127)</f>
        <v>16110</v>
      </c>
      <c r="L128" s="737">
        <f t="shared" si="61"/>
        <v>106.23845950936428</v>
      </c>
      <c r="M128" s="737">
        <f>SUM(M125:M127)</f>
        <v>1821</v>
      </c>
      <c r="N128" s="734">
        <f t="shared" si="62"/>
        <v>126.45833333333334</v>
      </c>
      <c r="O128" s="738">
        <f>SUM(O125:O127)</f>
        <v>4000</v>
      </c>
      <c r="P128" s="736">
        <f t="shared" si="64"/>
        <v>99.70089730807578</v>
      </c>
      <c r="Q128" s="209"/>
      <c r="R128" t="s">
        <v>175</v>
      </c>
      <c r="S128">
        <v>16592</v>
      </c>
      <c r="T128">
        <v>3803</v>
      </c>
    </row>
    <row r="129" spans="1:20" ht="17.25" customHeight="1">
      <c r="A129" s="1"/>
      <c r="B129" s="350" t="s">
        <v>26</v>
      </c>
      <c r="C129" s="368">
        <f>E129+G129+I129+K129+M129</f>
        <v>17540</v>
      </c>
      <c r="D129" s="369">
        <f t="shared" si="65"/>
        <v>104.42962610145273</v>
      </c>
      <c r="E129" s="98">
        <v>10896</v>
      </c>
      <c r="F129" s="99">
        <f t="shared" si="59"/>
        <v>100.29455081001473</v>
      </c>
      <c r="G129" s="54">
        <v>99</v>
      </c>
      <c r="H129" s="351">
        <f t="shared" si="63"/>
        <v>91.66666666666666</v>
      </c>
      <c r="I129" s="351">
        <v>270</v>
      </c>
      <c r="J129" s="351">
        <f t="shared" si="60"/>
        <v>95.40636042402826</v>
      </c>
      <c r="K129" s="351">
        <v>5386</v>
      </c>
      <c r="L129" s="351">
        <f t="shared" si="61"/>
        <v>110.18821603927987</v>
      </c>
      <c r="M129" s="351">
        <v>889</v>
      </c>
      <c r="N129" s="370">
        <f t="shared" si="62"/>
        <v>136.14088820826953</v>
      </c>
      <c r="O129" s="371">
        <v>1202</v>
      </c>
      <c r="P129" s="372">
        <f t="shared" si="64"/>
        <v>93.3954933954934</v>
      </c>
      <c r="Q129" s="570"/>
      <c r="R129" t="s">
        <v>176</v>
      </c>
      <c r="S129">
        <v>17730</v>
      </c>
      <c r="T129">
        <v>4113</v>
      </c>
    </row>
    <row r="130" spans="1:20" ht="17.25" customHeight="1">
      <c r="A130" s="1"/>
      <c r="B130" s="70" t="s">
        <v>35</v>
      </c>
      <c r="C130" s="54">
        <f>E130+G130+I130+K130+M130</f>
        <v>14479</v>
      </c>
      <c r="D130" s="95">
        <f t="shared" si="65"/>
        <v>86.76814286570385</v>
      </c>
      <c r="E130" s="98">
        <v>8748</v>
      </c>
      <c r="F130" s="99">
        <f t="shared" si="59"/>
        <v>82.07918934133984</v>
      </c>
      <c r="G130" s="54">
        <v>118</v>
      </c>
      <c r="H130" s="99">
        <f t="shared" si="63"/>
        <v>137.2093023255814</v>
      </c>
      <c r="I130" s="54">
        <v>251</v>
      </c>
      <c r="J130" s="99">
        <f t="shared" si="60"/>
        <v>108.65800865800865</v>
      </c>
      <c r="K130" s="54">
        <v>4664</v>
      </c>
      <c r="L130" s="99">
        <f t="shared" si="61"/>
        <v>93.76759147567351</v>
      </c>
      <c r="M130" s="54">
        <v>698</v>
      </c>
      <c r="N130" s="99">
        <f t="shared" si="62"/>
        <v>94.579945799458</v>
      </c>
      <c r="O130" s="98">
        <v>1285</v>
      </c>
      <c r="P130" s="99">
        <f t="shared" si="64"/>
        <v>106.28618693134821</v>
      </c>
      <c r="R130" t="s">
        <v>177</v>
      </c>
      <c r="S130">
        <v>16117</v>
      </c>
      <c r="T130">
        <v>4423</v>
      </c>
    </row>
    <row r="131" spans="1:20" ht="17.25" customHeight="1">
      <c r="A131" s="1"/>
      <c r="B131" s="70" t="s">
        <v>36</v>
      </c>
      <c r="C131" s="54">
        <f>E131+G131+I131+K131+M131</f>
        <v>15950</v>
      </c>
      <c r="D131" s="95">
        <f t="shared" si="65"/>
        <v>96.78985375326172</v>
      </c>
      <c r="E131" s="98">
        <v>9756</v>
      </c>
      <c r="F131" s="99">
        <f aca="true" t="shared" si="66" ref="F131:F146">E131/E113*100</f>
        <v>92.00301772915881</v>
      </c>
      <c r="G131" s="54">
        <v>93</v>
      </c>
      <c r="H131" s="99">
        <f t="shared" si="63"/>
        <v>104.49438202247192</v>
      </c>
      <c r="I131" s="54">
        <v>254</v>
      </c>
      <c r="J131" s="99">
        <f t="shared" si="60"/>
        <v>88.81118881118881</v>
      </c>
      <c r="K131" s="54">
        <v>5181</v>
      </c>
      <c r="L131" s="99">
        <f t="shared" si="61"/>
        <v>105.97259153201064</v>
      </c>
      <c r="M131" s="54">
        <v>666</v>
      </c>
      <c r="N131" s="99">
        <f t="shared" si="62"/>
        <v>109.00163666121112</v>
      </c>
      <c r="O131" s="98">
        <v>1356</v>
      </c>
      <c r="P131" s="99">
        <f t="shared" si="64"/>
        <v>110.06493506493507</v>
      </c>
      <c r="Q131" s="209"/>
      <c r="R131" s="83" t="s">
        <v>178</v>
      </c>
      <c r="S131">
        <v>16117</v>
      </c>
      <c r="T131">
        <v>4976</v>
      </c>
    </row>
    <row r="132" spans="1:20" ht="17.25" customHeight="1">
      <c r="A132" s="1"/>
      <c r="B132" s="730" t="s">
        <v>12</v>
      </c>
      <c r="C132" s="732">
        <f>SUM(C129:C131)</f>
        <v>47969</v>
      </c>
      <c r="D132" s="734">
        <f t="shared" si="65"/>
        <v>96.0109683359353</v>
      </c>
      <c r="E132" s="735">
        <f>SUM(E129:E131)</f>
        <v>29400</v>
      </c>
      <c r="F132" s="736">
        <f t="shared" si="66"/>
        <v>91.51466102222498</v>
      </c>
      <c r="G132" s="737">
        <f>SUM(G129:G131)</f>
        <v>310</v>
      </c>
      <c r="H132" s="737">
        <f t="shared" si="63"/>
        <v>109.54063604240282</v>
      </c>
      <c r="I132" s="737">
        <f>SUM(I129:I131)</f>
        <v>775</v>
      </c>
      <c r="J132" s="737">
        <f t="shared" si="60"/>
        <v>96.875</v>
      </c>
      <c r="K132" s="737">
        <f>SUM(K129:K131)</f>
        <v>15231</v>
      </c>
      <c r="L132" s="737">
        <f t="shared" si="61"/>
        <v>103.25401667683548</v>
      </c>
      <c r="M132" s="737">
        <f>SUM(M129:M131)</f>
        <v>2253</v>
      </c>
      <c r="N132" s="734">
        <f t="shared" si="62"/>
        <v>112.53746253746253</v>
      </c>
      <c r="O132" s="738">
        <f>SUM(O129:O131)</f>
        <v>3843</v>
      </c>
      <c r="P132" s="736">
        <f t="shared" si="64"/>
        <v>103.08476394849787</v>
      </c>
      <c r="Q132" s="209"/>
      <c r="R132" s="420">
        <v>2015.1</v>
      </c>
      <c r="S132">
        <v>16066</v>
      </c>
      <c r="T132">
        <v>2289</v>
      </c>
    </row>
    <row r="133" spans="1:20" ht="17.25" customHeight="1">
      <c r="A133" s="1"/>
      <c r="B133" s="167" t="s">
        <v>205</v>
      </c>
      <c r="C133" s="308">
        <f>C128+C132</f>
        <v>97213</v>
      </c>
      <c r="D133" s="754">
        <f t="shared" si="65"/>
        <v>98.2227296609142</v>
      </c>
      <c r="E133" s="310">
        <f>E128+E132</f>
        <v>59565</v>
      </c>
      <c r="F133" s="754">
        <f t="shared" si="66"/>
        <v>94.01486812822577</v>
      </c>
      <c r="G133" s="308">
        <f>G128+G132</f>
        <v>604</v>
      </c>
      <c r="H133" s="754">
        <f t="shared" si="63"/>
        <v>95.72107765451663</v>
      </c>
      <c r="I133" s="308">
        <f>I128+I132</f>
        <v>1629</v>
      </c>
      <c r="J133" s="754">
        <f t="shared" si="60"/>
        <v>100.12292562999386</v>
      </c>
      <c r="K133" s="308">
        <f>K128+K132</f>
        <v>31341</v>
      </c>
      <c r="L133" s="754">
        <f t="shared" si="61"/>
        <v>104.76683937823834</v>
      </c>
      <c r="M133" s="308">
        <f>M128+M132</f>
        <v>4074</v>
      </c>
      <c r="N133" s="754">
        <f t="shared" si="62"/>
        <v>118.36141778036024</v>
      </c>
      <c r="O133" s="304">
        <f>O128+O132</f>
        <v>7843</v>
      </c>
      <c r="P133" s="754">
        <f t="shared" si="64"/>
        <v>101.33074935400516</v>
      </c>
      <c r="Q133" s="176"/>
      <c r="R133" t="s">
        <v>168</v>
      </c>
      <c r="S133">
        <v>16545</v>
      </c>
      <c r="T133">
        <v>3428</v>
      </c>
    </row>
    <row r="134" spans="1:20" ht="17.25" customHeight="1">
      <c r="A134" s="1"/>
      <c r="B134" s="70" t="s">
        <v>37</v>
      </c>
      <c r="C134" s="54">
        <f>E134+G134+I134+K134+M134</f>
        <v>17274</v>
      </c>
      <c r="D134" s="95">
        <f t="shared" si="65"/>
        <v>94.08496732026144</v>
      </c>
      <c r="E134" s="98">
        <v>10442</v>
      </c>
      <c r="F134" s="99">
        <f t="shared" si="66"/>
        <v>90.4069264069264</v>
      </c>
      <c r="G134" s="54">
        <v>119</v>
      </c>
      <c r="H134" s="99">
        <f t="shared" si="63"/>
        <v>79.86577181208054</v>
      </c>
      <c r="I134" s="54">
        <v>270</v>
      </c>
      <c r="J134" s="99">
        <f aca="true" t="shared" si="67" ref="J134:J146">I134/I116*100</f>
        <v>107.14285714285714</v>
      </c>
      <c r="K134" s="54">
        <v>5663</v>
      </c>
      <c r="L134" s="99">
        <f aca="true" t="shared" si="68" ref="L134:L146">K134/K116*100</f>
        <v>100.28333628475296</v>
      </c>
      <c r="M134" s="54">
        <v>780</v>
      </c>
      <c r="N134" s="99">
        <f aca="true" t="shared" si="69" ref="N134:N146">M134/M116*100</f>
        <v>102.36220472440945</v>
      </c>
      <c r="O134" s="98">
        <v>1414</v>
      </c>
      <c r="P134" s="99">
        <f t="shared" si="64"/>
        <v>109.95334370139969</v>
      </c>
      <c r="Q134" s="209"/>
      <c r="R134" t="s">
        <v>223</v>
      </c>
      <c r="S134">
        <v>17394</v>
      </c>
      <c r="T134">
        <v>2512</v>
      </c>
    </row>
    <row r="135" spans="1:20" ht="17.25" customHeight="1">
      <c r="A135" s="1"/>
      <c r="B135" s="70" t="s">
        <v>38</v>
      </c>
      <c r="C135" s="54">
        <f>E135+G135+I135+K135+M135</f>
        <v>13587</v>
      </c>
      <c r="D135" s="95">
        <f t="shared" si="65"/>
        <v>92.71238485158649</v>
      </c>
      <c r="E135" s="98">
        <v>8274</v>
      </c>
      <c r="F135" s="99">
        <f t="shared" si="66"/>
        <v>91.3648409893993</v>
      </c>
      <c r="G135" s="54">
        <v>73</v>
      </c>
      <c r="H135" s="99">
        <f aca="true" t="shared" si="70" ref="H135:H146">G135/G117*100</f>
        <v>82.95454545454545</v>
      </c>
      <c r="I135" s="54">
        <v>205</v>
      </c>
      <c r="J135" s="99">
        <f t="shared" si="67"/>
        <v>108.46560846560847</v>
      </c>
      <c r="K135" s="54">
        <v>4377</v>
      </c>
      <c r="L135" s="99">
        <f t="shared" si="68"/>
        <v>92.75270184361094</v>
      </c>
      <c r="M135" s="54">
        <v>658</v>
      </c>
      <c r="N135" s="99">
        <f t="shared" si="69"/>
        <v>109.12106135986733</v>
      </c>
      <c r="O135" s="98">
        <v>1094</v>
      </c>
      <c r="P135" s="99">
        <f t="shared" si="64"/>
        <v>105.49662487945999</v>
      </c>
      <c r="Q135" s="209"/>
      <c r="R135" t="s">
        <v>221</v>
      </c>
      <c r="S135">
        <v>18210</v>
      </c>
      <c r="T135">
        <v>1819</v>
      </c>
    </row>
    <row r="136" spans="1:19" ht="17.25" customHeight="1">
      <c r="A136" s="1"/>
      <c r="B136" s="70" t="s">
        <v>39</v>
      </c>
      <c r="C136" s="54">
        <f>E136+G136+I136+K136+M136</f>
        <v>16592</v>
      </c>
      <c r="D136" s="95">
        <f t="shared" si="65"/>
        <v>93.04620906235981</v>
      </c>
      <c r="E136" s="98">
        <v>9982</v>
      </c>
      <c r="F136" s="99">
        <f t="shared" si="66"/>
        <v>88.25817860300619</v>
      </c>
      <c r="G136" s="54">
        <v>97</v>
      </c>
      <c r="H136" s="99">
        <f t="shared" si="70"/>
        <v>93.26923076923077</v>
      </c>
      <c r="I136" s="54">
        <v>232</v>
      </c>
      <c r="J136" s="99">
        <f t="shared" si="67"/>
        <v>87.21804511278195</v>
      </c>
      <c r="K136" s="54">
        <v>5445</v>
      </c>
      <c r="L136" s="99">
        <f t="shared" si="68"/>
        <v>99.65226939970717</v>
      </c>
      <c r="M136" s="54">
        <v>836</v>
      </c>
      <c r="N136" s="99">
        <f t="shared" si="69"/>
        <v>121.51162790697674</v>
      </c>
      <c r="O136" s="98">
        <v>1369</v>
      </c>
      <c r="P136" s="99">
        <f t="shared" si="64"/>
        <v>103.55521936459908</v>
      </c>
      <c r="Q136" s="209"/>
      <c r="R136" t="s">
        <v>225</v>
      </c>
      <c r="S136">
        <v>15356</v>
      </c>
    </row>
    <row r="137" spans="1:17" ht="17.25" customHeight="1">
      <c r="A137" s="1"/>
      <c r="B137" s="730" t="s">
        <v>14</v>
      </c>
      <c r="C137" s="732">
        <f>SUM(C134:C136)</f>
        <v>47453</v>
      </c>
      <c r="D137" s="734">
        <f t="shared" si="65"/>
        <v>93.32507325899266</v>
      </c>
      <c r="E137" s="735">
        <f>SUM(E134:E136)</f>
        <v>28698</v>
      </c>
      <c r="F137" s="736">
        <f t="shared" si="66"/>
        <v>89.91728286752726</v>
      </c>
      <c r="G137" s="737">
        <f>SUM(G134:G136)</f>
        <v>289</v>
      </c>
      <c r="H137" s="737">
        <f t="shared" si="70"/>
        <v>84.75073313782991</v>
      </c>
      <c r="I137" s="737">
        <f>SUM(I134:I136)</f>
        <v>707</v>
      </c>
      <c r="J137" s="737">
        <f t="shared" si="67"/>
        <v>100</v>
      </c>
      <c r="K137" s="737">
        <f>SUM(K134:K136)</f>
        <v>15485</v>
      </c>
      <c r="L137" s="737">
        <f t="shared" si="68"/>
        <v>97.820593809223</v>
      </c>
      <c r="M137" s="737">
        <f>SUM(M134:M136)</f>
        <v>2274</v>
      </c>
      <c r="N137" s="734">
        <f t="shared" si="69"/>
        <v>110.76473453482708</v>
      </c>
      <c r="O137" s="738">
        <f>SUM(O134:O136)</f>
        <v>3877</v>
      </c>
      <c r="P137" s="736">
        <f aca="true" t="shared" si="71" ref="P137:P146">O137/O119*100</f>
        <v>106.36488340192042</v>
      </c>
      <c r="Q137" s="209"/>
    </row>
    <row r="138" spans="1:17" ht="17.25" customHeight="1">
      <c r="A138" s="1"/>
      <c r="B138" s="70" t="s">
        <v>20</v>
      </c>
      <c r="C138" s="54">
        <f>E138+G138+I138+K138+M138</f>
        <v>17730</v>
      </c>
      <c r="D138" s="95">
        <f t="shared" si="65"/>
        <v>92.02740579258798</v>
      </c>
      <c r="E138" s="98">
        <v>10664</v>
      </c>
      <c r="F138" s="99">
        <f t="shared" si="66"/>
        <v>89.84750189569468</v>
      </c>
      <c r="G138" s="54">
        <v>101</v>
      </c>
      <c r="H138" s="99">
        <f t="shared" si="70"/>
        <v>77.6923076923077</v>
      </c>
      <c r="I138" s="54">
        <v>272</v>
      </c>
      <c r="J138" s="99">
        <f t="shared" si="67"/>
        <v>81.437125748503</v>
      </c>
      <c r="K138" s="54">
        <v>6020</v>
      </c>
      <c r="L138" s="99">
        <f t="shared" si="68"/>
        <v>98.88304862023654</v>
      </c>
      <c r="M138" s="54">
        <v>673</v>
      </c>
      <c r="N138" s="99">
        <f t="shared" si="69"/>
        <v>79.64497041420118</v>
      </c>
      <c r="O138" s="98">
        <v>1320</v>
      </c>
      <c r="P138" s="99">
        <f t="shared" si="71"/>
        <v>88.53118712273643</v>
      </c>
      <c r="Q138" s="209"/>
    </row>
    <row r="139" spans="1:17" ht="17.25" customHeight="1">
      <c r="A139" s="1"/>
      <c r="B139" s="70" t="s">
        <v>21</v>
      </c>
      <c r="C139" s="54">
        <f>E139+G139+I139+K139+M139</f>
        <v>16117</v>
      </c>
      <c r="D139" s="95">
        <f t="shared" si="65"/>
        <v>88.99503036996134</v>
      </c>
      <c r="E139" s="98">
        <v>9680</v>
      </c>
      <c r="F139" s="99">
        <f t="shared" si="66"/>
        <v>87.04253214638972</v>
      </c>
      <c r="G139" s="54">
        <v>94</v>
      </c>
      <c r="H139" s="99">
        <f t="shared" si="70"/>
        <v>85.45454545454545</v>
      </c>
      <c r="I139" s="54">
        <v>262</v>
      </c>
      <c r="J139" s="99">
        <f t="shared" si="67"/>
        <v>83.43949044585987</v>
      </c>
      <c r="K139" s="54">
        <v>5594</v>
      </c>
      <c r="L139" s="99">
        <f t="shared" si="68"/>
        <v>96.06731925124507</v>
      </c>
      <c r="M139" s="54">
        <v>487</v>
      </c>
      <c r="N139" s="99">
        <f t="shared" si="69"/>
        <v>65.63342318059298</v>
      </c>
      <c r="O139" s="98">
        <v>1297</v>
      </c>
      <c r="P139" s="99">
        <f t="shared" si="71"/>
        <v>88.11141304347827</v>
      </c>
      <c r="Q139" s="209"/>
    </row>
    <row r="140" spans="1:17" ht="17.25" customHeight="1">
      <c r="A140" s="1"/>
      <c r="B140" s="70" t="s">
        <v>22</v>
      </c>
      <c r="C140" s="54">
        <f>E140+G140+I140+K140+M140</f>
        <v>16117</v>
      </c>
      <c r="D140" s="95">
        <f t="shared" si="65"/>
        <v>94.96229083195851</v>
      </c>
      <c r="E140" s="98">
        <v>9764</v>
      </c>
      <c r="F140" s="99">
        <f t="shared" si="66"/>
        <v>93.52490421455938</v>
      </c>
      <c r="G140" s="54">
        <v>83</v>
      </c>
      <c r="H140" s="99">
        <f t="shared" si="70"/>
        <v>77.57009345794393</v>
      </c>
      <c r="I140" s="54">
        <v>209</v>
      </c>
      <c r="J140" s="99">
        <f t="shared" si="67"/>
        <v>72.82229965156795</v>
      </c>
      <c r="K140" s="54">
        <v>5405</v>
      </c>
      <c r="L140" s="99">
        <f t="shared" si="68"/>
        <v>97.422494592646</v>
      </c>
      <c r="M140" s="54">
        <v>656</v>
      </c>
      <c r="N140" s="99">
        <f t="shared" si="69"/>
        <v>111.1864406779661</v>
      </c>
      <c r="O140" s="98">
        <v>1211</v>
      </c>
      <c r="P140" s="99">
        <f t="shared" si="71"/>
        <v>95.50473186119874</v>
      </c>
      <c r="Q140" s="209"/>
    </row>
    <row r="141" spans="1:17" ht="17.25" customHeight="1">
      <c r="A141" s="1"/>
      <c r="B141" s="730" t="s">
        <v>16</v>
      </c>
      <c r="C141" s="766">
        <f>SUM(C138:C140)</f>
        <v>49964</v>
      </c>
      <c r="D141" s="734">
        <f t="shared" si="65"/>
        <v>91.9334658129094</v>
      </c>
      <c r="E141" s="787">
        <f>SUM(E138:E140)</f>
        <v>30108</v>
      </c>
      <c r="F141" s="736">
        <f t="shared" si="66"/>
        <v>90.06281782829794</v>
      </c>
      <c r="G141" s="766">
        <f>SUM(G138:G140)</f>
        <v>278</v>
      </c>
      <c r="H141" s="736">
        <f t="shared" si="70"/>
        <v>80.11527377521614</v>
      </c>
      <c r="I141" s="766">
        <f>SUM(I138:I140)</f>
        <v>743</v>
      </c>
      <c r="J141" s="736">
        <f t="shared" si="67"/>
        <v>79.46524064171123</v>
      </c>
      <c r="K141" s="766">
        <f>SUM(K138:K140)</f>
        <v>17019</v>
      </c>
      <c r="L141" s="736">
        <f t="shared" si="68"/>
        <v>97.47980984019703</v>
      </c>
      <c r="M141" s="766">
        <f>SUM(M138:M140)</f>
        <v>1816</v>
      </c>
      <c r="N141" s="736">
        <f t="shared" si="69"/>
        <v>83.41754708314194</v>
      </c>
      <c r="O141" s="787">
        <f>SUM(O138:O140)</f>
        <v>3828</v>
      </c>
      <c r="P141" s="736">
        <f t="shared" si="71"/>
        <v>90.47506499645473</v>
      </c>
      <c r="Q141" s="209"/>
    </row>
    <row r="142" spans="1:17" ht="17.25" customHeight="1" thickBot="1">
      <c r="A142" s="1"/>
      <c r="B142" s="297" t="s">
        <v>210</v>
      </c>
      <c r="C142" s="317">
        <f>C137+C141</f>
        <v>97417</v>
      </c>
      <c r="D142" s="318">
        <f t="shared" si="65"/>
        <v>92.60611245781644</v>
      </c>
      <c r="E142" s="319">
        <f>E137+E141</f>
        <v>58806</v>
      </c>
      <c r="F142" s="318">
        <f t="shared" si="66"/>
        <v>89.99173629602424</v>
      </c>
      <c r="G142" s="317">
        <f>G137+G141</f>
        <v>567</v>
      </c>
      <c r="H142" s="318">
        <f t="shared" si="70"/>
        <v>82.41279069767442</v>
      </c>
      <c r="I142" s="317">
        <f>I137+I141</f>
        <v>1450</v>
      </c>
      <c r="J142" s="318">
        <f t="shared" si="67"/>
        <v>88.30694275274055</v>
      </c>
      <c r="K142" s="317">
        <f>K137+K141</f>
        <v>32504</v>
      </c>
      <c r="L142" s="318">
        <f t="shared" si="68"/>
        <v>97.64186367869266</v>
      </c>
      <c r="M142" s="317">
        <f>M137+M141</f>
        <v>4090</v>
      </c>
      <c r="N142" s="318">
        <f t="shared" si="69"/>
        <v>96.6903073286052</v>
      </c>
      <c r="O142" s="319">
        <f>O137+O141</f>
        <v>7705</v>
      </c>
      <c r="P142" s="786">
        <f t="shared" si="71"/>
        <v>97.82884713052312</v>
      </c>
      <c r="Q142" s="209"/>
    </row>
    <row r="143" spans="1:17" ht="17.25" customHeight="1">
      <c r="A143" s="1"/>
      <c r="B143" s="430" t="s">
        <v>214</v>
      </c>
      <c r="C143" s="437">
        <f>E143+G143+I143+K143+M143</f>
        <v>16066</v>
      </c>
      <c r="D143" s="438">
        <f aca="true" t="shared" si="72" ref="D143:D148">C143/C125*100</f>
        <v>93.66837686567165</v>
      </c>
      <c r="E143" s="96">
        <v>9417</v>
      </c>
      <c r="F143" s="273">
        <f t="shared" si="66"/>
        <v>89.44718844984803</v>
      </c>
      <c r="G143" s="437">
        <v>93</v>
      </c>
      <c r="H143" s="273">
        <f t="shared" si="70"/>
        <v>88.57142857142857</v>
      </c>
      <c r="I143" s="437">
        <v>252</v>
      </c>
      <c r="J143" s="273">
        <f t="shared" si="67"/>
        <v>80.76923076923077</v>
      </c>
      <c r="K143" s="437">
        <v>5440</v>
      </c>
      <c r="L143" s="273">
        <f t="shared" si="68"/>
        <v>97.4910394265233</v>
      </c>
      <c r="M143" s="437">
        <v>864</v>
      </c>
      <c r="N143" s="273">
        <f t="shared" si="69"/>
        <v>137.79904306220095</v>
      </c>
      <c r="O143" s="96">
        <v>1271</v>
      </c>
      <c r="P143" s="273">
        <f t="shared" si="71"/>
        <v>97.24560061208875</v>
      </c>
      <c r="Q143" s="209"/>
    </row>
    <row r="144" spans="1:17" ht="17.25" customHeight="1">
      <c r="A144" s="1"/>
      <c r="B144" s="70" t="s">
        <v>24</v>
      </c>
      <c r="C144" s="54">
        <f>E144+G144+I144+K144+M144</f>
        <v>16545</v>
      </c>
      <c r="D144" s="95">
        <f t="shared" si="72"/>
        <v>109.09270737175261</v>
      </c>
      <c r="E144" s="98">
        <v>10045</v>
      </c>
      <c r="F144" s="99">
        <f t="shared" si="66"/>
        <v>109.88950880647633</v>
      </c>
      <c r="G144" s="54">
        <v>73</v>
      </c>
      <c r="H144" s="99">
        <f t="shared" si="70"/>
        <v>70.87378640776699</v>
      </c>
      <c r="I144" s="54">
        <v>291</v>
      </c>
      <c r="J144" s="99">
        <f t="shared" si="67"/>
        <v>129.33333333333331</v>
      </c>
      <c r="K144" s="54">
        <v>5383</v>
      </c>
      <c r="L144" s="99">
        <f t="shared" si="68"/>
        <v>104.32170542635659</v>
      </c>
      <c r="M144" s="54">
        <v>753</v>
      </c>
      <c r="N144" s="99">
        <f t="shared" si="69"/>
        <v>140.22346368715085</v>
      </c>
      <c r="O144" s="98">
        <v>1227</v>
      </c>
      <c r="P144" s="99">
        <f t="shared" si="71"/>
        <v>92.39457831325302</v>
      </c>
      <c r="Q144" s="209"/>
    </row>
    <row r="145" spans="1:17" ht="17.25" customHeight="1">
      <c r="A145" s="1"/>
      <c r="B145" s="70" t="s">
        <v>25</v>
      </c>
      <c r="C145" s="54">
        <f>E145+G145+I145+K145+M145</f>
        <v>17394</v>
      </c>
      <c r="D145" s="95">
        <f t="shared" si="72"/>
        <v>102.76497695852535</v>
      </c>
      <c r="E145" s="98">
        <v>10536</v>
      </c>
      <c r="F145" s="99">
        <f t="shared" si="66"/>
        <v>100.38109756097562</v>
      </c>
      <c r="G145" s="54">
        <v>109</v>
      </c>
      <c r="H145" s="54">
        <f t="shared" si="70"/>
        <v>126.74418604651163</v>
      </c>
      <c r="I145" s="54">
        <v>270</v>
      </c>
      <c r="J145" s="54">
        <f t="shared" si="67"/>
        <v>85.17350157728707</v>
      </c>
      <c r="K145" s="54">
        <v>5802</v>
      </c>
      <c r="L145" s="54">
        <f t="shared" si="68"/>
        <v>108.04469273743015</v>
      </c>
      <c r="M145" s="54">
        <v>677</v>
      </c>
      <c r="N145" s="95">
        <f t="shared" si="69"/>
        <v>103.0441400304414</v>
      </c>
      <c r="O145" s="98">
        <v>1407</v>
      </c>
      <c r="P145" s="99">
        <f t="shared" si="71"/>
        <v>103.07692307692307</v>
      </c>
      <c r="Q145" s="209"/>
    </row>
    <row r="146" spans="1:19" ht="17.25" customHeight="1">
      <c r="A146" s="1"/>
      <c r="B146" s="803" t="s">
        <v>17</v>
      </c>
      <c r="C146" s="818">
        <f>SUM(C143:C145)</f>
        <v>50005</v>
      </c>
      <c r="D146" s="819">
        <f t="shared" si="72"/>
        <v>101.54536593290553</v>
      </c>
      <c r="E146" s="820">
        <f>SUM(E143:E145)</f>
        <v>29998</v>
      </c>
      <c r="F146" s="821">
        <f t="shared" si="66"/>
        <v>99.44637825294215</v>
      </c>
      <c r="G146" s="822">
        <f>SUM(G143:G145)</f>
        <v>275</v>
      </c>
      <c r="H146" s="822">
        <f t="shared" si="70"/>
        <v>93.5374149659864</v>
      </c>
      <c r="I146" s="822">
        <f>SUM(I143:I145)</f>
        <v>813</v>
      </c>
      <c r="J146" s="822">
        <f t="shared" si="67"/>
        <v>95.19906323185012</v>
      </c>
      <c r="K146" s="822">
        <f>SUM(K143:K145)</f>
        <v>16625</v>
      </c>
      <c r="L146" s="822">
        <f t="shared" si="68"/>
        <v>103.19677219118559</v>
      </c>
      <c r="M146" s="822">
        <f>SUM(M143:M145)</f>
        <v>2294</v>
      </c>
      <c r="N146" s="819">
        <f t="shared" si="69"/>
        <v>125.97473915431081</v>
      </c>
      <c r="O146" s="823">
        <f>SUM(O143:O145)</f>
        <v>3905</v>
      </c>
      <c r="P146" s="821">
        <f t="shared" si="71"/>
        <v>97.625</v>
      </c>
      <c r="R146" s="83" t="s">
        <v>224</v>
      </c>
      <c r="S146" s="83"/>
    </row>
    <row r="147" spans="1:19" ht="17.25" customHeight="1">
      <c r="A147" s="1"/>
      <c r="B147" s="350" t="s">
        <v>26</v>
      </c>
      <c r="C147" s="54">
        <f>E147+G147+I147+K147+M147</f>
        <v>18210</v>
      </c>
      <c r="D147" s="95">
        <f t="shared" si="72"/>
        <v>103.81984036488028</v>
      </c>
      <c r="E147" s="98">
        <v>10914</v>
      </c>
      <c r="F147" s="99">
        <f>E147/E129*100</f>
        <v>100.16519823788545</v>
      </c>
      <c r="G147" s="54">
        <v>101</v>
      </c>
      <c r="H147" s="54">
        <f>G147/G129*100</f>
        <v>102.020202020202</v>
      </c>
      <c r="I147" s="54">
        <v>282</v>
      </c>
      <c r="J147" s="54">
        <f>I147/I129*100</f>
        <v>104.44444444444446</v>
      </c>
      <c r="K147" s="54">
        <v>6042</v>
      </c>
      <c r="L147" s="54">
        <f>K147/K129*100</f>
        <v>112.17972521351653</v>
      </c>
      <c r="M147" s="54">
        <v>871</v>
      </c>
      <c r="N147" s="95">
        <f>M147/M129*100</f>
        <v>97.97525309336334</v>
      </c>
      <c r="O147" s="98">
        <v>1288</v>
      </c>
      <c r="P147" s="99">
        <f>O147/O129*100</f>
        <v>107.15474209650581</v>
      </c>
      <c r="R147" s="83"/>
      <c r="S147" s="83"/>
    </row>
    <row r="148" spans="1:19" ht="17.25" customHeight="1" thickBot="1">
      <c r="A148" s="1"/>
      <c r="B148" s="653" t="s">
        <v>226</v>
      </c>
      <c r="C148" s="177">
        <f>E148+G148+I148+K148+M148</f>
        <v>15356</v>
      </c>
      <c r="D148" s="178">
        <f t="shared" si="72"/>
        <v>106.05704813868361</v>
      </c>
      <c r="E148" s="801">
        <v>8999</v>
      </c>
      <c r="F148" s="802">
        <f>E148/E130*100</f>
        <v>102.8692272519433</v>
      </c>
      <c r="G148" s="177">
        <v>59</v>
      </c>
      <c r="H148" s="177">
        <f>G148/G130*100</f>
        <v>50</v>
      </c>
      <c r="I148" s="177">
        <v>183</v>
      </c>
      <c r="J148" s="177">
        <f>I148/I130*100</f>
        <v>72.90836653386454</v>
      </c>
      <c r="K148" s="177">
        <v>5250</v>
      </c>
      <c r="L148" s="177">
        <f>K148/K130*100</f>
        <v>112.56432246998284</v>
      </c>
      <c r="M148" s="177">
        <v>865</v>
      </c>
      <c r="N148" s="178">
        <f>M148/M130*100</f>
        <v>123.92550143266476</v>
      </c>
      <c r="O148" s="801">
        <v>1222</v>
      </c>
      <c r="P148" s="802">
        <f>O148/O130*100</f>
        <v>95.09727626459143</v>
      </c>
      <c r="R148" s="83"/>
      <c r="S148" s="83"/>
    </row>
    <row r="149" spans="1:16" ht="15" thickTop="1">
      <c r="A149" s="1"/>
      <c r="B149" s="838" t="s">
        <v>58</v>
      </c>
      <c r="C149" s="839">
        <v>306140</v>
      </c>
      <c r="D149" s="840">
        <v>101</v>
      </c>
      <c r="E149" s="841">
        <v>185443</v>
      </c>
      <c r="F149" s="842">
        <v>100</v>
      </c>
      <c r="G149" s="839">
        <v>3704</v>
      </c>
      <c r="H149" s="839">
        <v>94</v>
      </c>
      <c r="I149" s="839">
        <v>6643</v>
      </c>
      <c r="J149" s="839">
        <v>99</v>
      </c>
      <c r="K149" s="839">
        <v>94794</v>
      </c>
      <c r="L149" s="839">
        <v>104</v>
      </c>
      <c r="M149" s="839">
        <v>15556</v>
      </c>
      <c r="N149" s="840">
        <v>101</v>
      </c>
      <c r="O149" s="841">
        <v>19259</v>
      </c>
      <c r="P149" s="843">
        <v>101</v>
      </c>
    </row>
    <row r="150" spans="1:16" ht="14.25">
      <c r="A150" s="1"/>
      <c r="B150" s="84" t="s">
        <v>42</v>
      </c>
      <c r="C150" s="85">
        <v>310879</v>
      </c>
      <c r="D150" s="100">
        <v>102</v>
      </c>
      <c r="E150" s="101">
        <v>183990</v>
      </c>
      <c r="F150" s="102">
        <v>99</v>
      </c>
      <c r="G150" s="85">
        <v>3227</v>
      </c>
      <c r="H150" s="85">
        <v>87</v>
      </c>
      <c r="I150" s="85">
        <v>6834</v>
      </c>
      <c r="J150" s="85">
        <v>103</v>
      </c>
      <c r="K150" s="85">
        <v>101446</v>
      </c>
      <c r="L150" s="85">
        <v>107</v>
      </c>
      <c r="M150" s="85">
        <v>15382</v>
      </c>
      <c r="N150" s="100">
        <v>99</v>
      </c>
      <c r="O150" s="101">
        <v>18833</v>
      </c>
      <c r="P150" s="105">
        <v>98</v>
      </c>
    </row>
    <row r="151" spans="1:16" ht="14.25">
      <c r="A151" s="1"/>
      <c r="B151" s="84" t="s">
        <v>62</v>
      </c>
      <c r="C151" s="85">
        <v>307264</v>
      </c>
      <c r="D151" s="100">
        <v>99</v>
      </c>
      <c r="E151" s="101">
        <v>180720</v>
      </c>
      <c r="F151" s="102">
        <v>98</v>
      </c>
      <c r="G151" s="85">
        <v>3293</v>
      </c>
      <c r="H151" s="85">
        <v>102</v>
      </c>
      <c r="I151" s="85">
        <v>6430</v>
      </c>
      <c r="J151" s="85">
        <v>94</v>
      </c>
      <c r="K151" s="85">
        <v>102479</v>
      </c>
      <c r="L151" s="85">
        <v>101</v>
      </c>
      <c r="M151" s="85">
        <v>14342</v>
      </c>
      <c r="N151" s="100">
        <v>93</v>
      </c>
      <c r="O151" s="101">
        <v>19285</v>
      </c>
      <c r="P151" s="105">
        <v>102</v>
      </c>
    </row>
    <row r="152" spans="1:16" ht="14.25">
      <c r="A152" s="1"/>
      <c r="B152" s="84" t="s">
        <v>48</v>
      </c>
      <c r="C152" s="85">
        <v>298694</v>
      </c>
      <c r="D152" s="100">
        <v>97</v>
      </c>
      <c r="E152" s="101">
        <v>178939</v>
      </c>
      <c r="F152" s="102">
        <v>99</v>
      </c>
      <c r="G152" s="85">
        <v>3067</v>
      </c>
      <c r="H152" s="85">
        <v>93</v>
      </c>
      <c r="I152" s="85">
        <v>6668</v>
      </c>
      <c r="J152" s="85">
        <v>104</v>
      </c>
      <c r="K152" s="85">
        <v>97304</v>
      </c>
      <c r="L152" s="85">
        <v>95</v>
      </c>
      <c r="M152" s="85">
        <v>12716</v>
      </c>
      <c r="N152" s="100">
        <v>89</v>
      </c>
      <c r="O152" s="101">
        <v>18543</v>
      </c>
      <c r="P152" s="105">
        <v>96</v>
      </c>
    </row>
    <row r="153" spans="1:17" ht="14.25">
      <c r="A153" s="1"/>
      <c r="B153" s="624" t="s">
        <v>63</v>
      </c>
      <c r="C153" s="625">
        <f>C24+C29+C33+C38</f>
        <v>243786</v>
      </c>
      <c r="D153" s="626">
        <f>C154/C152*100</f>
        <v>71.1038721902683</v>
      </c>
      <c r="E153" s="87">
        <f>E24+E29+E33+E38</f>
        <v>150248</v>
      </c>
      <c r="F153" s="626">
        <f>E154/E152*100</f>
        <v>71.41483969397392</v>
      </c>
      <c r="G153" s="625">
        <f>G24+G29+G33+G38</f>
        <v>2193</v>
      </c>
      <c r="H153" s="626">
        <f>G154/G152*100</f>
        <v>53.700684708183886</v>
      </c>
      <c r="I153" s="625">
        <f>I24+I29+I33+I38</f>
        <v>4803</v>
      </c>
      <c r="J153" s="626">
        <f>I154/I152*100</f>
        <v>68.31133773245351</v>
      </c>
      <c r="K153" s="625">
        <f>K24+K29+K33+K38</f>
        <v>75617</v>
      </c>
      <c r="L153" s="626">
        <f>K154/K152*100</f>
        <v>73.56737646962098</v>
      </c>
      <c r="M153" s="625">
        <f>M24+M29+M33+M38</f>
        <v>10925</v>
      </c>
      <c r="N153" s="626">
        <f>M154/M152*100</f>
        <v>53.53884869455804</v>
      </c>
      <c r="O153" s="87">
        <f>O24+O29+O33+O38</f>
        <v>16452</v>
      </c>
      <c r="P153" s="626">
        <f>O154/O152*100</f>
        <v>90.26047565118913</v>
      </c>
      <c r="Q153" s="176"/>
    </row>
    <row r="154" spans="2:17" ht="14.25">
      <c r="B154" s="624" t="s">
        <v>110</v>
      </c>
      <c r="C154" s="625">
        <f>C42+C47+C51+C56</f>
        <v>212383</v>
      </c>
      <c r="D154" s="626">
        <f aca="true" t="shared" si="73" ref="D154:D159">C154/C153*100</f>
        <v>87.11862042939299</v>
      </c>
      <c r="E154" s="87">
        <f>E42+E47+E51+E56</f>
        <v>127789</v>
      </c>
      <c r="F154" s="626">
        <f aca="true" t="shared" si="74" ref="F154:F159">E154/E153*100</f>
        <v>85.05204728182738</v>
      </c>
      <c r="G154" s="625">
        <f>G42+G47+G51+G56</f>
        <v>1647</v>
      </c>
      <c r="H154" s="626">
        <f aca="true" t="shared" si="75" ref="H154:H159">G154/G153*100</f>
        <v>75.10259917920656</v>
      </c>
      <c r="I154" s="625">
        <f>I42+I47+I51+I56</f>
        <v>4555</v>
      </c>
      <c r="J154" s="626">
        <f aca="true" t="shared" si="76" ref="J154:J159">I154/I153*100</f>
        <v>94.83656048303143</v>
      </c>
      <c r="K154" s="625">
        <f>K42+K47+K51+K56</f>
        <v>71584</v>
      </c>
      <c r="L154" s="626">
        <f aca="true" t="shared" si="77" ref="L154:L159">K154/K153*100</f>
        <v>94.66654323763176</v>
      </c>
      <c r="M154" s="625">
        <f>M42+M47+M51+M56</f>
        <v>6808</v>
      </c>
      <c r="N154" s="626">
        <f aca="true" t="shared" si="78" ref="N154:N159">M154/M153*100</f>
        <v>62.31578947368421</v>
      </c>
      <c r="O154" s="87">
        <f>O42+O47+O51+O56</f>
        <v>16737</v>
      </c>
      <c r="P154" s="626">
        <f aca="true" t="shared" si="79" ref="P154:P159">O154/O153*100</f>
        <v>101.73231218088988</v>
      </c>
      <c r="Q154" s="176"/>
    </row>
    <row r="155" spans="2:17" ht="14.25">
      <c r="B155" s="624" t="s">
        <v>130</v>
      </c>
      <c r="C155" s="625">
        <f>C60+C65+C69+C74</f>
        <v>229597</v>
      </c>
      <c r="D155" s="626">
        <f t="shared" si="73"/>
        <v>108.10516849277015</v>
      </c>
      <c r="E155" s="577">
        <f>E60+E65+E69+E74</f>
        <v>142086</v>
      </c>
      <c r="F155" s="626">
        <f t="shared" si="74"/>
        <v>111.18797392576826</v>
      </c>
      <c r="G155" s="625">
        <f>G60+G65+G69+G74</f>
        <v>1781</v>
      </c>
      <c r="H155" s="626">
        <f t="shared" si="75"/>
        <v>108.13600485731634</v>
      </c>
      <c r="I155" s="625">
        <f>I60+I65+I69+I74</f>
        <v>4842</v>
      </c>
      <c r="J155" s="626">
        <f t="shared" si="76"/>
        <v>106.30076838638858</v>
      </c>
      <c r="K155" s="625">
        <f>K60+K65+K69+K74</f>
        <v>74312</v>
      </c>
      <c r="L155" s="626">
        <f t="shared" si="77"/>
        <v>103.8109074653554</v>
      </c>
      <c r="M155" s="625">
        <f>M60+M65+M69+M74</f>
        <v>6576</v>
      </c>
      <c r="N155" s="626">
        <f t="shared" si="78"/>
        <v>96.59224441833138</v>
      </c>
      <c r="O155" s="577">
        <f>O60+O65+O69+O74</f>
        <v>17491</v>
      </c>
      <c r="P155" s="626">
        <f t="shared" si="79"/>
        <v>104.50498894664516</v>
      </c>
      <c r="Q155" s="176"/>
    </row>
    <row r="156" spans="2:20" ht="14.25">
      <c r="B156" s="526" t="s">
        <v>151</v>
      </c>
      <c r="C156" s="533">
        <f>C78+C83+C87+C92</f>
        <v>203982</v>
      </c>
      <c r="D156" s="535">
        <f t="shared" si="73"/>
        <v>88.84349534183809</v>
      </c>
      <c r="E156" s="524">
        <f>E78+E83+E87+E92</f>
        <v>126660</v>
      </c>
      <c r="F156" s="535">
        <f t="shared" si="74"/>
        <v>89.14319496642878</v>
      </c>
      <c r="G156" s="533">
        <f>G78+G83+G87+G92</f>
        <v>1431</v>
      </c>
      <c r="H156" s="535">
        <f t="shared" si="75"/>
        <v>80.34811903425042</v>
      </c>
      <c r="I156" s="533">
        <f>I78+I83+I87+I92</f>
        <v>4124</v>
      </c>
      <c r="J156" s="535">
        <f t="shared" si="76"/>
        <v>85.17141676992979</v>
      </c>
      <c r="K156" s="533">
        <f>K78+K83+K87+K92</f>
        <v>66240</v>
      </c>
      <c r="L156" s="535">
        <f t="shared" si="77"/>
        <v>89.13768974055334</v>
      </c>
      <c r="M156" s="533">
        <f>M78+M83+M87+M92</f>
        <v>5527</v>
      </c>
      <c r="N156" s="535">
        <f t="shared" si="78"/>
        <v>84.04805352798054</v>
      </c>
      <c r="O156" s="524">
        <f>O78+O83+O87+O92</f>
        <v>16085</v>
      </c>
      <c r="P156" s="535">
        <f t="shared" si="79"/>
        <v>91.96158024126694</v>
      </c>
      <c r="Q156" s="176"/>
      <c r="T156" t="s">
        <v>200</v>
      </c>
    </row>
    <row r="157" spans="2:17" ht="14.25">
      <c r="B157" s="629" t="s">
        <v>152</v>
      </c>
      <c r="C157" s="627">
        <f>C96+C101+C105+C110</f>
        <v>202901</v>
      </c>
      <c r="D157" s="628">
        <f t="shared" si="73"/>
        <v>99.47005127903442</v>
      </c>
      <c r="E157" s="659">
        <f>E96+E101+E105+E110</f>
        <v>127720</v>
      </c>
      <c r="F157" s="628">
        <f t="shared" si="74"/>
        <v>100.83688615190273</v>
      </c>
      <c r="G157" s="627">
        <f>G96+G101+G105+G110</f>
        <v>1439</v>
      </c>
      <c r="H157" s="628">
        <f t="shared" si="75"/>
        <v>100.55904961565338</v>
      </c>
      <c r="I157" s="627">
        <f>I96+I101+I105+I110</f>
        <v>3589</v>
      </c>
      <c r="J157" s="628">
        <f t="shared" si="76"/>
        <v>87.02715809893307</v>
      </c>
      <c r="K157" s="627">
        <f>K96+K101+K105+K110</f>
        <v>64429</v>
      </c>
      <c r="L157" s="628">
        <f t="shared" si="77"/>
        <v>97.26600241545894</v>
      </c>
      <c r="M157" s="627">
        <f>M96+M101+M105+M110</f>
        <v>5724</v>
      </c>
      <c r="N157" s="628">
        <f t="shared" si="78"/>
        <v>103.56432060792473</v>
      </c>
      <c r="O157" s="659">
        <f>O96+O101+O105+O110</f>
        <v>15939</v>
      </c>
      <c r="P157" s="628">
        <f t="shared" si="79"/>
        <v>99.09232203916693</v>
      </c>
      <c r="Q157" s="176"/>
    </row>
    <row r="158" spans="2:17" ht="14.25">
      <c r="B158" s="409" t="s">
        <v>199</v>
      </c>
      <c r="C158" s="425">
        <f>C114+C119+C123+C128</f>
        <v>204401</v>
      </c>
      <c r="D158" s="507">
        <f t="shared" si="73"/>
        <v>100.73927679015875</v>
      </c>
      <c r="E158" s="751">
        <f>E114+E119+E123+E128</f>
        <v>127637</v>
      </c>
      <c r="F158" s="507">
        <f t="shared" si="74"/>
        <v>99.93501409332916</v>
      </c>
      <c r="G158" s="425">
        <f>G114+G119+G123+G128</f>
        <v>1265</v>
      </c>
      <c r="H158" s="507">
        <f t="shared" si="75"/>
        <v>87.90826963168867</v>
      </c>
      <c r="I158" s="425">
        <f>I114+I119+I123+I128</f>
        <v>3296</v>
      </c>
      <c r="J158" s="507">
        <f t="shared" si="76"/>
        <v>91.83616606297018</v>
      </c>
      <c r="K158" s="425">
        <f>K114+K119+K123+K128</f>
        <v>64150</v>
      </c>
      <c r="L158" s="507">
        <f t="shared" si="77"/>
        <v>99.56696518648435</v>
      </c>
      <c r="M158" s="425">
        <f>M114+M119+M123+M128</f>
        <v>8053</v>
      </c>
      <c r="N158" s="507">
        <f t="shared" si="78"/>
        <v>140.68832983927325</v>
      </c>
      <c r="O158" s="751">
        <f>O114+O119+O123+O128</f>
        <v>15604</v>
      </c>
      <c r="P158" s="507">
        <f t="shared" si="79"/>
        <v>97.89823702867182</v>
      </c>
      <c r="Q158" s="176"/>
    </row>
    <row r="159" spans="2:17" ht="14.25">
      <c r="B159" s="782" t="s">
        <v>216</v>
      </c>
      <c r="C159" s="817">
        <f>C132+C137+C141+C146</f>
        <v>195391</v>
      </c>
      <c r="D159" s="793">
        <f t="shared" si="73"/>
        <v>95.59199808220117</v>
      </c>
      <c r="E159" s="817">
        <f>E132+E137+E141+E146</f>
        <v>118204</v>
      </c>
      <c r="F159" s="793">
        <f t="shared" si="74"/>
        <v>92.6095097816464</v>
      </c>
      <c r="G159" s="817">
        <f>G132+G137+G141+G146</f>
        <v>1152</v>
      </c>
      <c r="H159" s="793">
        <f t="shared" si="75"/>
        <v>91.06719367588933</v>
      </c>
      <c r="I159" s="817">
        <f>I132+I137+I141+I146</f>
        <v>3038</v>
      </c>
      <c r="J159" s="793">
        <f t="shared" si="76"/>
        <v>92.17233009708737</v>
      </c>
      <c r="K159" s="817">
        <f>K132+K137+K141+K146</f>
        <v>64360</v>
      </c>
      <c r="L159" s="793">
        <f t="shared" si="77"/>
        <v>100.32735775526112</v>
      </c>
      <c r="M159" s="817">
        <f>M132+M137+M141+M146</f>
        <v>8637</v>
      </c>
      <c r="N159" s="793">
        <f t="shared" si="78"/>
        <v>107.25195579287221</v>
      </c>
      <c r="O159" s="817">
        <f>O132+O137+O141+O146</f>
        <v>15453</v>
      </c>
      <c r="P159" s="793">
        <f t="shared" si="79"/>
        <v>99.03229941040759</v>
      </c>
      <c r="Q159" s="209"/>
    </row>
    <row r="160" spans="2:15" ht="17.25" customHeight="1">
      <c r="B160" s="208" t="s">
        <v>104</v>
      </c>
      <c r="F160" s="419" t="s">
        <v>118</v>
      </c>
      <c r="G160" s="419"/>
      <c r="H160" s="419"/>
      <c r="I160" s="419"/>
      <c r="J160" s="419"/>
      <c r="K160" s="419"/>
      <c r="L160" s="419"/>
      <c r="M160" s="419"/>
      <c r="N160" s="419"/>
      <c r="O160" s="419"/>
    </row>
    <row r="163" spans="6:15" ht="21">
      <c r="F163" s="722" t="s">
        <v>204</v>
      </c>
      <c r="G163" s="722"/>
      <c r="H163" s="722"/>
      <c r="I163" s="722"/>
      <c r="J163" s="723"/>
      <c r="K163" s="723"/>
      <c r="O163" t="s">
        <v>195</v>
      </c>
    </row>
    <row r="165" spans="5:21" ht="14.25">
      <c r="E165" s="83"/>
      <c r="U165" t="s">
        <v>188</v>
      </c>
    </row>
    <row r="166" spans="29:30" ht="14.25">
      <c r="AC166" s="698"/>
      <c r="AD166" s="698"/>
    </row>
    <row r="167" spans="29:30" ht="14.25">
      <c r="AC167" s="698"/>
      <c r="AD167" s="698"/>
    </row>
    <row r="168" spans="29:30" ht="14.25">
      <c r="AC168" s="698"/>
      <c r="AD168" s="698"/>
    </row>
    <row r="169" spans="29:30" ht="14.25">
      <c r="AC169" s="698"/>
      <c r="AD169" s="698"/>
    </row>
    <row r="171" spans="29:30" ht="14.25">
      <c r="AC171" s="698"/>
      <c r="AD171" s="698"/>
    </row>
    <row r="203" spans="4:16" ht="21">
      <c r="D203" s="722" t="s">
        <v>209</v>
      </c>
      <c r="E203" s="722"/>
      <c r="F203" s="722"/>
      <c r="G203" s="722"/>
      <c r="H203" s="723"/>
      <c r="I203" s="723"/>
      <c r="J203" s="723"/>
      <c r="K203" s="723"/>
      <c r="L203" s="723"/>
      <c r="P203" t="s">
        <v>208</v>
      </c>
    </row>
  </sheetData>
  <sheetProtection/>
  <printOptions/>
  <pageMargins left="0.7" right="0.5118110236220472" top="0.4724409448818898" bottom="0.2755905511811024" header="0.4724409448818898" footer="0.2755905511811024"/>
  <pageSetup horizontalDpi="600" verticalDpi="600" orientation="landscape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Q160"/>
  <sheetViews>
    <sheetView defaultGridColor="0" zoomScale="80" zoomScaleNormal="80" zoomScalePageLayoutView="0" colorId="22" workbookViewId="0" topLeftCell="A1">
      <pane xSplit="4" ySplit="4" topLeftCell="E131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1" sqref="B1"/>
    </sheetView>
  </sheetViews>
  <sheetFormatPr defaultColWidth="10.59765625" defaultRowHeight="15"/>
  <cols>
    <col min="1" max="1" width="7.19921875" style="0" customWidth="1"/>
    <col min="2" max="2" width="10.898437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</cols>
  <sheetData>
    <row r="1" spans="1:17" ht="24.75" thickBot="1">
      <c r="A1" s="55"/>
      <c r="B1" s="170" t="s">
        <v>97</v>
      </c>
      <c r="C1" s="1"/>
      <c r="D1" s="55"/>
      <c r="E1" s="1"/>
      <c r="F1" s="1"/>
      <c r="G1" s="196" t="s">
        <v>93</v>
      </c>
      <c r="H1" s="197"/>
      <c r="I1" s="197"/>
      <c r="J1" s="198"/>
      <c r="K1" s="1"/>
      <c r="L1" s="1"/>
      <c r="M1" s="1"/>
      <c r="N1" s="108" t="s">
        <v>0</v>
      </c>
      <c r="O1" s="108"/>
      <c r="P1" s="88" t="s">
        <v>45</v>
      </c>
      <c r="Q1" s="1"/>
    </row>
    <row r="2" spans="1:17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08" t="s">
        <v>1</v>
      </c>
      <c r="O2" s="108"/>
      <c r="P2" s="1"/>
      <c r="Q2" s="1"/>
    </row>
    <row r="3" spans="1:17" ht="13.5" customHeight="1" thickBot="1">
      <c r="A3" s="1"/>
      <c r="B3" s="2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"/>
      <c r="Q3" s="1"/>
    </row>
    <row r="4" spans="1:17" ht="13.5" customHeight="1">
      <c r="A4" s="1"/>
      <c r="B4" s="37"/>
      <c r="C4" s="30" t="s">
        <v>3</v>
      </c>
      <c r="D4" s="7" t="s">
        <v>4</v>
      </c>
      <c r="E4" s="36" t="s">
        <v>5</v>
      </c>
      <c r="F4" s="31" t="s">
        <v>4</v>
      </c>
      <c r="G4" s="32" t="s">
        <v>6</v>
      </c>
      <c r="H4" s="31" t="s">
        <v>4</v>
      </c>
      <c r="I4" s="32" t="s">
        <v>7</v>
      </c>
      <c r="J4" s="31" t="s">
        <v>19</v>
      </c>
      <c r="K4" s="32" t="s">
        <v>8</v>
      </c>
      <c r="L4" s="31" t="s">
        <v>19</v>
      </c>
      <c r="M4" s="32" t="s">
        <v>9</v>
      </c>
      <c r="N4" s="31" t="s">
        <v>4</v>
      </c>
      <c r="O4" s="49" t="s">
        <v>10</v>
      </c>
      <c r="P4" s="33" t="s">
        <v>4</v>
      </c>
      <c r="Q4" s="1"/>
    </row>
    <row r="5" spans="1:17" ht="13.5" customHeight="1">
      <c r="A5" s="1"/>
      <c r="B5" s="38" t="s">
        <v>143</v>
      </c>
      <c r="C5" s="26">
        <v>309043</v>
      </c>
      <c r="D5" s="10">
        <v>101</v>
      </c>
      <c r="E5" s="27">
        <v>188982</v>
      </c>
      <c r="F5" s="10">
        <v>100</v>
      </c>
      <c r="G5" s="10">
        <v>3517</v>
      </c>
      <c r="H5" s="10">
        <v>89</v>
      </c>
      <c r="I5" s="10">
        <v>6792</v>
      </c>
      <c r="J5" s="10">
        <v>100</v>
      </c>
      <c r="K5" s="10">
        <v>94629</v>
      </c>
      <c r="L5" s="10">
        <v>103</v>
      </c>
      <c r="M5" s="10">
        <v>15123</v>
      </c>
      <c r="N5" s="10">
        <v>103</v>
      </c>
      <c r="O5" s="27">
        <v>19408</v>
      </c>
      <c r="P5" s="5">
        <v>100</v>
      </c>
      <c r="Q5" s="1"/>
    </row>
    <row r="6" spans="1:17" ht="13.5" customHeight="1">
      <c r="A6" s="1"/>
      <c r="B6" s="38" t="s">
        <v>144</v>
      </c>
      <c r="C6" s="26">
        <v>308303</v>
      </c>
      <c r="D6" s="10">
        <v>100</v>
      </c>
      <c r="E6" s="27">
        <v>184003</v>
      </c>
      <c r="F6" s="10">
        <v>97</v>
      </c>
      <c r="G6" s="10">
        <v>3039</v>
      </c>
      <c r="H6" s="10">
        <v>86</v>
      </c>
      <c r="I6" s="10">
        <v>6714</v>
      </c>
      <c r="J6" s="10">
        <v>99</v>
      </c>
      <c r="K6" s="10">
        <v>99548</v>
      </c>
      <c r="L6" s="10">
        <v>105</v>
      </c>
      <c r="M6" s="10">
        <v>14999</v>
      </c>
      <c r="N6" s="10">
        <v>99</v>
      </c>
      <c r="O6" s="27">
        <v>18819</v>
      </c>
      <c r="P6" s="5">
        <v>97</v>
      </c>
      <c r="Q6" s="1"/>
    </row>
    <row r="7" spans="1:17" ht="13.5" customHeight="1">
      <c r="A7" s="1"/>
      <c r="B7" s="38" t="s">
        <v>145</v>
      </c>
      <c r="C7" s="26">
        <v>302702</v>
      </c>
      <c r="D7" s="10">
        <v>98</v>
      </c>
      <c r="E7" s="27">
        <v>177650</v>
      </c>
      <c r="F7" s="10">
        <v>97</v>
      </c>
      <c r="G7" s="10">
        <v>3050</v>
      </c>
      <c r="H7" s="10">
        <v>100</v>
      </c>
      <c r="I7" s="10">
        <v>6595</v>
      </c>
      <c r="J7" s="10">
        <v>98</v>
      </c>
      <c r="K7" s="10">
        <v>101569</v>
      </c>
      <c r="L7" s="10">
        <v>102</v>
      </c>
      <c r="M7" s="10">
        <v>13838</v>
      </c>
      <c r="N7" s="10">
        <v>92</v>
      </c>
      <c r="O7" s="27">
        <v>19213</v>
      </c>
      <c r="P7" s="5">
        <v>102</v>
      </c>
      <c r="Q7" s="1"/>
    </row>
    <row r="8" spans="1:17" ht="13.5" customHeight="1">
      <c r="A8" s="1"/>
      <c r="B8" s="38" t="s">
        <v>46</v>
      </c>
      <c r="C8" s="26">
        <v>306501</v>
      </c>
      <c r="D8" s="10">
        <v>101</v>
      </c>
      <c r="E8" s="27">
        <v>184349</v>
      </c>
      <c r="F8" s="10">
        <v>104</v>
      </c>
      <c r="G8" s="10">
        <v>2966</v>
      </c>
      <c r="H8" s="10">
        <v>97</v>
      </c>
      <c r="I8" s="10">
        <v>6459</v>
      </c>
      <c r="J8" s="10">
        <v>98</v>
      </c>
      <c r="K8" s="10">
        <v>100079</v>
      </c>
      <c r="L8" s="10">
        <v>99</v>
      </c>
      <c r="M8" s="10">
        <v>12648</v>
      </c>
      <c r="N8" s="10">
        <v>91</v>
      </c>
      <c r="O8" s="27">
        <v>18593</v>
      </c>
      <c r="P8" s="5">
        <v>97</v>
      </c>
      <c r="Q8" s="1"/>
    </row>
    <row r="9" spans="1:17" ht="14.25" customHeight="1">
      <c r="A9" s="1"/>
      <c r="B9" s="637" t="s">
        <v>52</v>
      </c>
      <c r="C9" s="625">
        <f>C25+C34</f>
        <v>268689</v>
      </c>
      <c r="D9" s="638">
        <f aca="true" t="shared" si="0" ref="D9:D14">C9/C8*100</f>
        <v>87.66333551929684</v>
      </c>
      <c r="E9" s="625">
        <f>E25+E34</f>
        <v>162356</v>
      </c>
      <c r="F9" s="626">
        <f aca="true" t="shared" si="1" ref="F9:F14">E9/E8*100</f>
        <v>88.06991087556753</v>
      </c>
      <c r="G9" s="639">
        <f>G25+G34</f>
        <v>2370</v>
      </c>
      <c r="H9" s="626">
        <f aca="true" t="shared" si="2" ref="H9:H14">G9/G8*100</f>
        <v>79.9055967633176</v>
      </c>
      <c r="I9" s="639">
        <f>I25+I34</f>
        <v>5827</v>
      </c>
      <c r="J9" s="626">
        <f aca="true" t="shared" si="3" ref="J9:J14">I9/I8*100</f>
        <v>90.21520359188729</v>
      </c>
      <c r="K9" s="639">
        <f>K25+K34</f>
        <v>86508</v>
      </c>
      <c r="L9" s="626">
        <f aca="true" t="shared" si="4" ref="L9:L14">K9/K8*100</f>
        <v>86.43971262702465</v>
      </c>
      <c r="M9" s="639">
        <f>M25+M34</f>
        <v>11627</v>
      </c>
      <c r="N9" s="638">
        <f aca="true" t="shared" si="5" ref="N9:N14">M9/M8*100</f>
        <v>91.92757748260595</v>
      </c>
      <c r="O9" s="625">
        <f>O25+O34</f>
        <v>18061</v>
      </c>
      <c r="P9" s="626">
        <f aca="true" t="shared" si="6" ref="P9:P14">O9/O8*100</f>
        <v>97.13870811595761</v>
      </c>
      <c r="Q9" s="179"/>
    </row>
    <row r="10" spans="1:17" ht="14.25" customHeight="1">
      <c r="A10" s="1"/>
      <c r="B10" s="637" t="s">
        <v>108</v>
      </c>
      <c r="C10" s="625">
        <f>C43+C52</f>
        <v>201412</v>
      </c>
      <c r="D10" s="638">
        <f t="shared" si="0"/>
        <v>74.96101440699098</v>
      </c>
      <c r="E10" s="625">
        <f>E43+E52</f>
        <v>123859</v>
      </c>
      <c r="F10" s="626">
        <f t="shared" si="1"/>
        <v>76.28852644805242</v>
      </c>
      <c r="G10" s="639">
        <f>G43+G52</f>
        <v>1560</v>
      </c>
      <c r="H10" s="626">
        <f t="shared" si="2"/>
        <v>65.82278481012658</v>
      </c>
      <c r="I10" s="639">
        <f>I43+I52</f>
        <v>4038</v>
      </c>
      <c r="J10" s="626">
        <f t="shared" si="3"/>
        <v>69.29809507465248</v>
      </c>
      <c r="K10" s="639">
        <f>K43+K52</f>
        <v>65451</v>
      </c>
      <c r="L10" s="626">
        <f t="shared" si="4"/>
        <v>75.65889859897351</v>
      </c>
      <c r="M10" s="639">
        <f>M43+M52</f>
        <v>6504</v>
      </c>
      <c r="N10" s="638">
        <f t="shared" si="5"/>
        <v>55.93876322353144</v>
      </c>
      <c r="O10" s="625">
        <f>O43+O52</f>
        <v>15669</v>
      </c>
      <c r="P10" s="626">
        <f t="shared" si="6"/>
        <v>86.7559935773213</v>
      </c>
      <c r="Q10" s="179"/>
    </row>
    <row r="11" spans="1:17" ht="14.25" customHeight="1">
      <c r="A11" s="1"/>
      <c r="B11" s="637" t="s">
        <v>117</v>
      </c>
      <c r="C11" s="625">
        <f>C61+C70</f>
        <v>228484</v>
      </c>
      <c r="D11" s="638">
        <f t="shared" si="0"/>
        <v>113.44110579310072</v>
      </c>
      <c r="E11" s="625">
        <f>E61+E70</f>
        <v>140389</v>
      </c>
      <c r="F11" s="626">
        <f t="shared" si="1"/>
        <v>113.34582065090142</v>
      </c>
      <c r="G11" s="639">
        <f>G61+G70</f>
        <v>1732</v>
      </c>
      <c r="H11" s="626">
        <f t="shared" si="2"/>
        <v>111.02564102564104</v>
      </c>
      <c r="I11" s="639">
        <f>I61+I70</f>
        <v>4885</v>
      </c>
      <c r="J11" s="626">
        <f t="shared" si="3"/>
        <v>120.975730559683</v>
      </c>
      <c r="K11" s="639">
        <f>K61+K70</f>
        <v>75130</v>
      </c>
      <c r="L11" s="626">
        <f t="shared" si="4"/>
        <v>114.78816213656017</v>
      </c>
      <c r="M11" s="639">
        <f>M61+M70</f>
        <v>6348</v>
      </c>
      <c r="N11" s="638">
        <f t="shared" si="5"/>
        <v>97.60147601476015</v>
      </c>
      <c r="O11" s="625">
        <f>O61+O70</f>
        <v>17524</v>
      </c>
      <c r="P11" s="626">
        <f t="shared" si="6"/>
        <v>111.83866232688749</v>
      </c>
      <c r="Q11" s="179"/>
    </row>
    <row r="12" spans="1:17" ht="14.25" customHeight="1">
      <c r="A12" s="1"/>
      <c r="B12" s="532" t="s">
        <v>127</v>
      </c>
      <c r="C12" s="533">
        <f>C79+C88</f>
        <v>207419</v>
      </c>
      <c r="D12" s="534">
        <f t="shared" si="0"/>
        <v>90.78053605504105</v>
      </c>
      <c r="E12" s="533">
        <f>E79+E88</f>
        <v>128772</v>
      </c>
      <c r="F12" s="535">
        <f t="shared" si="1"/>
        <v>91.72513516016213</v>
      </c>
      <c r="G12" s="536">
        <f>G79+G88</f>
        <v>1501</v>
      </c>
      <c r="H12" s="535">
        <f t="shared" si="2"/>
        <v>86.66281755196304</v>
      </c>
      <c r="I12" s="536">
        <f>I79+I88</f>
        <v>4316</v>
      </c>
      <c r="J12" s="535">
        <f t="shared" si="3"/>
        <v>88.35209825997953</v>
      </c>
      <c r="K12" s="536">
        <f>K79+K88</f>
        <v>66772</v>
      </c>
      <c r="L12" s="535">
        <f t="shared" si="4"/>
        <v>88.87528284307201</v>
      </c>
      <c r="M12" s="536">
        <f>M79+M88</f>
        <v>6058</v>
      </c>
      <c r="N12" s="534">
        <f t="shared" si="5"/>
        <v>95.43163201008191</v>
      </c>
      <c r="O12" s="533">
        <f>O79+O88</f>
        <v>16427</v>
      </c>
      <c r="P12" s="535">
        <f t="shared" si="6"/>
        <v>93.74001369550331</v>
      </c>
      <c r="Q12" s="179"/>
    </row>
    <row r="13" spans="1:17" ht="14.25" customHeight="1">
      <c r="A13" s="1"/>
      <c r="B13" s="635" t="s">
        <v>142</v>
      </c>
      <c r="C13" s="627">
        <f>C97+C106</f>
        <v>207881</v>
      </c>
      <c r="D13" s="636">
        <f t="shared" si="0"/>
        <v>100.2227375505619</v>
      </c>
      <c r="E13" s="627">
        <f>E97+E106</f>
        <v>130251</v>
      </c>
      <c r="F13" s="628">
        <f t="shared" si="1"/>
        <v>101.1485416084242</v>
      </c>
      <c r="G13" s="627">
        <f>G97+G106</f>
        <v>1422</v>
      </c>
      <c r="H13" s="628">
        <f t="shared" si="2"/>
        <v>94.73684210526315</v>
      </c>
      <c r="I13" s="627">
        <f>I97+I106</f>
        <v>3790</v>
      </c>
      <c r="J13" s="628">
        <f t="shared" si="3"/>
        <v>87.81278962001853</v>
      </c>
      <c r="K13" s="627">
        <f>K97+K106</f>
        <v>66989</v>
      </c>
      <c r="L13" s="628">
        <f t="shared" si="4"/>
        <v>100.32498652129635</v>
      </c>
      <c r="M13" s="627">
        <f>M97+M106</f>
        <v>5429</v>
      </c>
      <c r="N13" s="636">
        <f t="shared" si="5"/>
        <v>89.61703532518983</v>
      </c>
      <c r="O13" s="627">
        <f>O97+O106</f>
        <v>15757</v>
      </c>
      <c r="P13" s="628">
        <f t="shared" si="6"/>
        <v>95.92134899859987</v>
      </c>
      <c r="Q13" s="179"/>
    </row>
    <row r="14" spans="1:17" ht="14.25" customHeight="1">
      <c r="A14" s="1"/>
      <c r="B14" s="424" t="s">
        <v>192</v>
      </c>
      <c r="C14" s="425">
        <f>C115+C124</f>
        <v>204129</v>
      </c>
      <c r="D14" s="426">
        <f t="shared" si="0"/>
        <v>98.19512124725203</v>
      </c>
      <c r="E14" s="425">
        <f>E115+E124</f>
        <v>128703</v>
      </c>
      <c r="F14" s="507">
        <f t="shared" si="1"/>
        <v>98.81152543934404</v>
      </c>
      <c r="G14" s="425">
        <f>G115+G124</f>
        <v>1293</v>
      </c>
      <c r="H14" s="507">
        <f t="shared" si="2"/>
        <v>90.92827004219409</v>
      </c>
      <c r="I14" s="425">
        <f>I115+I124</f>
        <v>3269</v>
      </c>
      <c r="J14" s="507">
        <f t="shared" si="3"/>
        <v>86.2532981530343</v>
      </c>
      <c r="K14" s="425">
        <f>K115+K124</f>
        <v>63204</v>
      </c>
      <c r="L14" s="507">
        <f t="shared" si="4"/>
        <v>94.34981862693876</v>
      </c>
      <c r="M14" s="425">
        <f>M115+M124</f>
        <v>7660</v>
      </c>
      <c r="N14" s="426">
        <f t="shared" si="5"/>
        <v>141.09412414809356</v>
      </c>
      <c r="O14" s="425">
        <f>O115+O124</f>
        <v>15592</v>
      </c>
      <c r="P14" s="507">
        <f t="shared" si="6"/>
        <v>98.9528463540014</v>
      </c>
      <c r="Q14" s="179"/>
    </row>
    <row r="15" spans="1:17" ht="14.25" customHeight="1">
      <c r="A15" s="1"/>
      <c r="B15" s="790" t="s">
        <v>211</v>
      </c>
      <c r="C15" s="791">
        <f>C133+C142</f>
        <v>194605</v>
      </c>
      <c r="D15" s="792">
        <f>C15/C14*100</f>
        <v>95.33432290365407</v>
      </c>
      <c r="E15" s="791">
        <f>E133+E142</f>
        <v>118371</v>
      </c>
      <c r="F15" s="793">
        <f>E15/E14*100</f>
        <v>91.97221509988113</v>
      </c>
      <c r="G15" s="791">
        <f>G133+G142</f>
        <v>1158</v>
      </c>
      <c r="H15" s="793">
        <f>G15/G14*100</f>
        <v>89.55916473317865</v>
      </c>
      <c r="I15" s="791">
        <f>I133+I142</f>
        <v>3079</v>
      </c>
      <c r="J15" s="793">
        <f>I15/I14*100</f>
        <v>94.18782502294279</v>
      </c>
      <c r="K15" s="791">
        <f>K133+K142</f>
        <v>63845</v>
      </c>
      <c r="L15" s="793">
        <f>K15/K14*100</f>
        <v>101.01417631795455</v>
      </c>
      <c r="M15" s="791">
        <f>M133+M142</f>
        <v>8152</v>
      </c>
      <c r="N15" s="792">
        <f>M15/M14*100</f>
        <v>106.42297650130547</v>
      </c>
      <c r="O15" s="791">
        <f>O133+O142</f>
        <v>15524</v>
      </c>
      <c r="P15" s="793">
        <f>O15/O14*100</f>
        <v>99.56387891226271</v>
      </c>
      <c r="Q15" s="179"/>
    </row>
    <row r="16" spans="1:17" ht="2.25" customHeight="1" thickBot="1">
      <c r="A16" s="1"/>
      <c r="B16" s="39"/>
      <c r="C16" s="40"/>
      <c r="D16" s="34"/>
      <c r="E16" s="35"/>
      <c r="F16" s="34"/>
      <c r="G16" s="34"/>
      <c r="H16" s="34"/>
      <c r="I16" s="34"/>
      <c r="J16" s="34"/>
      <c r="K16" s="34"/>
      <c r="L16" s="34"/>
      <c r="M16" s="34"/>
      <c r="N16" s="34"/>
      <c r="O16" s="35"/>
      <c r="P16" s="18"/>
      <c r="Q16" s="1"/>
    </row>
    <row r="17" spans="1:17" s="83" customFormat="1" ht="14.25" customHeight="1">
      <c r="A17" s="107"/>
      <c r="B17" s="172" t="s">
        <v>47</v>
      </c>
      <c r="C17" s="173">
        <v>23568</v>
      </c>
      <c r="D17" s="54">
        <v>95</v>
      </c>
      <c r="E17" s="174">
        <v>13810</v>
      </c>
      <c r="F17" s="54">
        <v>94</v>
      </c>
      <c r="G17" s="173">
        <v>231</v>
      </c>
      <c r="H17" s="54">
        <v>78</v>
      </c>
      <c r="I17" s="173">
        <v>652</v>
      </c>
      <c r="J17" s="54">
        <v>120</v>
      </c>
      <c r="K17" s="173">
        <v>7836</v>
      </c>
      <c r="L17" s="54">
        <v>95</v>
      </c>
      <c r="M17" s="173">
        <v>1039</v>
      </c>
      <c r="N17" s="54">
        <v>98</v>
      </c>
      <c r="O17" s="174">
        <v>1536</v>
      </c>
      <c r="P17" s="53">
        <v>112</v>
      </c>
      <c r="Q17" s="107"/>
    </row>
    <row r="18" spans="1:17" s="83" customFormat="1" ht="14.25" customHeight="1">
      <c r="A18" s="107"/>
      <c r="B18" s="70" t="s">
        <v>24</v>
      </c>
      <c r="C18" s="173">
        <v>25060</v>
      </c>
      <c r="D18" s="54">
        <v>94</v>
      </c>
      <c r="E18" s="174">
        <v>14838</v>
      </c>
      <c r="F18" s="54">
        <v>94</v>
      </c>
      <c r="G18" s="173">
        <v>236</v>
      </c>
      <c r="H18" s="54">
        <v>116</v>
      </c>
      <c r="I18" s="173">
        <v>646</v>
      </c>
      <c r="J18" s="54">
        <v>126</v>
      </c>
      <c r="K18" s="173">
        <v>8226</v>
      </c>
      <c r="L18" s="54">
        <v>94</v>
      </c>
      <c r="M18" s="173">
        <v>1114</v>
      </c>
      <c r="N18" s="54">
        <v>87</v>
      </c>
      <c r="O18" s="174">
        <v>1542</v>
      </c>
      <c r="P18" s="53">
        <v>98</v>
      </c>
      <c r="Q18" s="107"/>
    </row>
    <row r="19" spans="1:17" s="83" customFormat="1" ht="14.25" customHeight="1">
      <c r="A19" s="107"/>
      <c r="B19" s="70" t="s">
        <v>31</v>
      </c>
      <c r="C19" s="173">
        <v>23241</v>
      </c>
      <c r="D19" s="54">
        <v>80</v>
      </c>
      <c r="E19" s="174">
        <v>13863</v>
      </c>
      <c r="F19" s="54">
        <v>80</v>
      </c>
      <c r="G19" s="173">
        <v>189</v>
      </c>
      <c r="H19" s="54">
        <v>76</v>
      </c>
      <c r="I19" s="173">
        <v>472</v>
      </c>
      <c r="J19" s="54">
        <v>93</v>
      </c>
      <c r="K19" s="173">
        <v>7770</v>
      </c>
      <c r="L19" s="54">
        <v>81</v>
      </c>
      <c r="M19" s="173">
        <v>947</v>
      </c>
      <c r="N19" s="54">
        <v>79</v>
      </c>
      <c r="O19" s="174">
        <v>1561</v>
      </c>
      <c r="P19" s="53">
        <v>89</v>
      </c>
      <c r="Q19" s="107"/>
    </row>
    <row r="20" spans="1:17" s="83" customFormat="1" ht="14.25" customHeight="1">
      <c r="A20" s="107"/>
      <c r="B20" s="163" t="s">
        <v>17</v>
      </c>
      <c r="C20" s="322">
        <f>SUM(C17:C19)</f>
        <v>71869</v>
      </c>
      <c r="D20" s="164">
        <v>89</v>
      </c>
      <c r="E20" s="323">
        <f>SUM(E17:E19)</f>
        <v>42511</v>
      </c>
      <c r="F20" s="164">
        <v>89</v>
      </c>
      <c r="G20" s="322">
        <f>SUM(G17:G19)</f>
        <v>656</v>
      </c>
      <c r="H20" s="164">
        <v>87</v>
      </c>
      <c r="I20" s="322">
        <f>SUM(I17:I19)</f>
        <v>1770</v>
      </c>
      <c r="J20" s="164">
        <v>113</v>
      </c>
      <c r="K20" s="322">
        <f>SUM(K17:K19)</f>
        <v>23832</v>
      </c>
      <c r="L20" s="164">
        <v>90</v>
      </c>
      <c r="M20" s="322">
        <f>SUM(M17:M19)</f>
        <v>3100</v>
      </c>
      <c r="N20" s="164">
        <v>88</v>
      </c>
      <c r="O20" s="323">
        <f>SUM(O17:O19)</f>
        <v>4639</v>
      </c>
      <c r="P20" s="163">
        <v>99</v>
      </c>
      <c r="Q20" s="107"/>
    </row>
    <row r="21" spans="1:17" s="83" customFormat="1" ht="14.25" customHeight="1">
      <c r="A21" s="107"/>
      <c r="B21" s="70" t="s">
        <v>26</v>
      </c>
      <c r="C21" s="173">
        <v>23895</v>
      </c>
      <c r="D21" s="54">
        <v>89</v>
      </c>
      <c r="E21" s="174">
        <v>14730</v>
      </c>
      <c r="F21" s="54">
        <v>88</v>
      </c>
      <c r="G21" s="173">
        <v>216</v>
      </c>
      <c r="H21" s="54">
        <v>77</v>
      </c>
      <c r="I21" s="173">
        <v>546</v>
      </c>
      <c r="J21" s="54">
        <v>106</v>
      </c>
      <c r="K21" s="173">
        <v>7503</v>
      </c>
      <c r="L21" s="54">
        <v>90</v>
      </c>
      <c r="M21" s="173">
        <v>900</v>
      </c>
      <c r="N21" s="54">
        <v>92</v>
      </c>
      <c r="O21" s="174">
        <v>1611</v>
      </c>
      <c r="P21" s="53">
        <v>104</v>
      </c>
      <c r="Q21" s="107"/>
    </row>
    <row r="22" spans="1:17" s="83" customFormat="1" ht="14.25" customHeight="1">
      <c r="A22" s="107"/>
      <c r="B22" s="70" t="s">
        <v>27</v>
      </c>
      <c r="C22" s="173">
        <v>21589</v>
      </c>
      <c r="D22" s="54">
        <v>83</v>
      </c>
      <c r="E22" s="174">
        <v>13011</v>
      </c>
      <c r="F22" s="54">
        <v>81</v>
      </c>
      <c r="G22" s="173">
        <v>206</v>
      </c>
      <c r="H22" s="54">
        <v>83</v>
      </c>
      <c r="I22" s="173">
        <v>479</v>
      </c>
      <c r="J22" s="54">
        <v>89</v>
      </c>
      <c r="K22" s="173">
        <v>6977</v>
      </c>
      <c r="L22" s="54">
        <v>86</v>
      </c>
      <c r="M22" s="173">
        <v>916</v>
      </c>
      <c r="N22" s="54">
        <v>89</v>
      </c>
      <c r="O22" s="174">
        <v>1254</v>
      </c>
      <c r="P22" s="53">
        <v>91</v>
      </c>
      <c r="Q22" s="107"/>
    </row>
    <row r="23" spans="1:17" s="83" customFormat="1" ht="14.25" customHeight="1">
      <c r="A23" s="107"/>
      <c r="B23" s="70" t="s">
        <v>68</v>
      </c>
      <c r="C23" s="173">
        <v>24270</v>
      </c>
      <c r="D23" s="54">
        <v>99</v>
      </c>
      <c r="E23" s="174">
        <v>14532</v>
      </c>
      <c r="F23" s="54">
        <v>98</v>
      </c>
      <c r="G23" s="173">
        <v>225</v>
      </c>
      <c r="H23" s="54">
        <v>81</v>
      </c>
      <c r="I23" s="173">
        <v>490</v>
      </c>
      <c r="J23" s="54">
        <v>103</v>
      </c>
      <c r="K23" s="173">
        <v>7967</v>
      </c>
      <c r="L23" s="54">
        <v>99</v>
      </c>
      <c r="M23" s="173">
        <v>1056</v>
      </c>
      <c r="N23" s="54">
        <v>104</v>
      </c>
      <c r="O23" s="174">
        <v>1574</v>
      </c>
      <c r="P23" s="53">
        <v>92</v>
      </c>
      <c r="Q23" s="107"/>
    </row>
    <row r="24" spans="1:17" s="83" customFormat="1" ht="14.25" customHeight="1">
      <c r="A24" s="107"/>
      <c r="B24" s="163" t="s">
        <v>12</v>
      </c>
      <c r="C24" s="322">
        <f>SUM(C21:C23)</f>
        <v>69754</v>
      </c>
      <c r="D24" s="164">
        <v>90</v>
      </c>
      <c r="E24" s="323">
        <f>SUM(E21:E23)</f>
        <v>42273</v>
      </c>
      <c r="F24" s="164">
        <v>89</v>
      </c>
      <c r="G24" s="322">
        <f>SUM(G21:G23)</f>
        <v>647</v>
      </c>
      <c r="H24" s="164">
        <v>80</v>
      </c>
      <c r="I24" s="322">
        <f>SUM(I21:I23)</f>
        <v>1515</v>
      </c>
      <c r="J24" s="164">
        <v>99</v>
      </c>
      <c r="K24" s="322">
        <f>SUM(K21:K23)</f>
        <v>22447</v>
      </c>
      <c r="L24" s="164">
        <v>92</v>
      </c>
      <c r="M24" s="322">
        <f>SUM(M21:M23)</f>
        <v>2872</v>
      </c>
      <c r="N24" s="164">
        <v>95</v>
      </c>
      <c r="O24" s="323">
        <f>SUM(O21:O23)</f>
        <v>4439</v>
      </c>
      <c r="P24" s="163">
        <v>96</v>
      </c>
      <c r="Q24" s="107"/>
    </row>
    <row r="25" spans="1:17" s="83" customFormat="1" ht="17.25" customHeight="1">
      <c r="A25" s="107"/>
      <c r="B25" s="285" t="s">
        <v>49</v>
      </c>
      <c r="C25" s="324">
        <v>141623</v>
      </c>
      <c r="D25" s="308">
        <v>90</v>
      </c>
      <c r="E25" s="325">
        <v>84784</v>
      </c>
      <c r="F25" s="308">
        <v>89</v>
      </c>
      <c r="G25" s="324">
        <v>1303</v>
      </c>
      <c r="H25" s="308">
        <v>84</v>
      </c>
      <c r="I25" s="324">
        <v>3285</v>
      </c>
      <c r="J25" s="308">
        <v>106</v>
      </c>
      <c r="K25" s="324">
        <v>46279</v>
      </c>
      <c r="L25" s="308">
        <v>91</v>
      </c>
      <c r="M25" s="324">
        <v>5972</v>
      </c>
      <c r="N25" s="308">
        <v>91</v>
      </c>
      <c r="O25" s="325">
        <v>9078</v>
      </c>
      <c r="P25" s="285">
        <v>97</v>
      </c>
      <c r="Q25" s="107"/>
    </row>
    <row r="26" spans="1:17" s="83" customFormat="1" ht="16.5" customHeight="1">
      <c r="A26" s="107"/>
      <c r="B26" s="70" t="s">
        <v>37</v>
      </c>
      <c r="C26" s="173">
        <v>26726</v>
      </c>
      <c r="D26" s="54">
        <v>103</v>
      </c>
      <c r="E26" s="174">
        <v>16387</v>
      </c>
      <c r="F26" s="54">
        <v>106</v>
      </c>
      <c r="G26" s="173">
        <v>216</v>
      </c>
      <c r="H26" s="54">
        <v>100</v>
      </c>
      <c r="I26" s="173">
        <v>552</v>
      </c>
      <c r="J26" s="54">
        <v>94</v>
      </c>
      <c r="K26" s="173">
        <v>8340</v>
      </c>
      <c r="L26" s="54">
        <v>97</v>
      </c>
      <c r="M26" s="173">
        <v>1231</v>
      </c>
      <c r="N26" s="54">
        <v>128</v>
      </c>
      <c r="O26" s="174">
        <v>1840</v>
      </c>
      <c r="P26" s="53">
        <v>109</v>
      </c>
      <c r="Q26" s="107"/>
    </row>
    <row r="27" spans="1:17" s="83" customFormat="1" ht="14.25" customHeight="1">
      <c r="A27" s="107"/>
      <c r="B27" s="70" t="s">
        <v>40</v>
      </c>
      <c r="C27" s="173">
        <v>17985</v>
      </c>
      <c r="D27" s="54">
        <v>78</v>
      </c>
      <c r="E27" s="174">
        <v>10602</v>
      </c>
      <c r="F27" s="54">
        <v>77</v>
      </c>
      <c r="G27" s="173">
        <v>174</v>
      </c>
      <c r="H27" s="54">
        <v>74</v>
      </c>
      <c r="I27" s="173">
        <v>406</v>
      </c>
      <c r="J27" s="54">
        <v>76</v>
      </c>
      <c r="K27" s="173">
        <v>5834</v>
      </c>
      <c r="L27" s="54">
        <v>80</v>
      </c>
      <c r="M27" s="173">
        <v>969</v>
      </c>
      <c r="N27" s="54">
        <v>92</v>
      </c>
      <c r="O27" s="174">
        <v>1100</v>
      </c>
      <c r="P27" s="53">
        <v>81</v>
      </c>
      <c r="Q27" s="107"/>
    </row>
    <row r="28" spans="1:17" s="83" customFormat="1" ht="14.25" customHeight="1">
      <c r="A28" s="107"/>
      <c r="B28" s="70" t="s">
        <v>39</v>
      </c>
      <c r="C28" s="173">
        <v>22174</v>
      </c>
      <c r="D28" s="54">
        <v>92</v>
      </c>
      <c r="E28" s="174">
        <v>13123</v>
      </c>
      <c r="F28" s="54">
        <v>92</v>
      </c>
      <c r="G28" s="173">
        <v>161</v>
      </c>
      <c r="H28" s="54">
        <v>72</v>
      </c>
      <c r="I28" s="173">
        <v>500</v>
      </c>
      <c r="J28" s="54">
        <v>91</v>
      </c>
      <c r="K28" s="173">
        <v>7299</v>
      </c>
      <c r="L28" s="54">
        <v>92</v>
      </c>
      <c r="M28" s="173">
        <v>1091</v>
      </c>
      <c r="N28" s="54">
        <v>98</v>
      </c>
      <c r="O28" s="174">
        <v>1515</v>
      </c>
      <c r="P28" s="53">
        <v>105</v>
      </c>
      <c r="Q28" s="107"/>
    </row>
    <row r="29" spans="1:17" s="83" customFormat="1" ht="14.25" customHeight="1">
      <c r="A29" s="107"/>
      <c r="B29" s="163" t="s">
        <v>14</v>
      </c>
      <c r="C29" s="322">
        <f>SUM(C26:C28)</f>
        <v>66885</v>
      </c>
      <c r="D29" s="164">
        <v>92</v>
      </c>
      <c r="E29" s="323">
        <f>SUM(E26:E28)</f>
        <v>40112</v>
      </c>
      <c r="F29" s="164">
        <v>92</v>
      </c>
      <c r="G29" s="322">
        <f>SUM(G26:G28)</f>
        <v>551</v>
      </c>
      <c r="H29" s="164">
        <v>82</v>
      </c>
      <c r="I29" s="322">
        <f>SUM(I26:I28)</f>
        <v>1458</v>
      </c>
      <c r="J29" s="164">
        <v>87</v>
      </c>
      <c r="K29" s="322">
        <f>SUM(K26:K28)</f>
        <v>21473</v>
      </c>
      <c r="L29" s="164">
        <v>90</v>
      </c>
      <c r="M29" s="322">
        <f>SUM(M26:M28)</f>
        <v>3291</v>
      </c>
      <c r="N29" s="164">
        <v>105</v>
      </c>
      <c r="O29" s="323">
        <f>SUM(O26:O28)</f>
        <v>4455</v>
      </c>
      <c r="P29" s="164">
        <v>99</v>
      </c>
      <c r="Q29" s="107"/>
    </row>
    <row r="30" spans="1:17" ht="13.5" customHeight="1">
      <c r="A30" s="1"/>
      <c r="B30" s="25" t="s">
        <v>20</v>
      </c>
      <c r="C30" s="50">
        <v>23528</v>
      </c>
      <c r="D30" s="23">
        <v>91</v>
      </c>
      <c r="E30" s="51">
        <v>14459</v>
      </c>
      <c r="F30" s="23">
        <v>94</v>
      </c>
      <c r="G30" s="50">
        <v>212</v>
      </c>
      <c r="H30" s="23">
        <v>85</v>
      </c>
      <c r="I30" s="50">
        <v>456</v>
      </c>
      <c r="J30" s="23">
        <v>72</v>
      </c>
      <c r="K30" s="50">
        <v>7384</v>
      </c>
      <c r="L30" s="23">
        <v>86</v>
      </c>
      <c r="M30" s="50">
        <v>1017</v>
      </c>
      <c r="N30" s="23">
        <v>93</v>
      </c>
      <c r="O30" s="51">
        <v>1638</v>
      </c>
      <c r="P30" s="22">
        <v>98</v>
      </c>
      <c r="Q30" s="1"/>
    </row>
    <row r="31" spans="1:17" ht="14.25" customHeight="1">
      <c r="A31" s="1"/>
      <c r="B31" s="25" t="s">
        <v>21</v>
      </c>
      <c r="C31" s="50">
        <v>19707</v>
      </c>
      <c r="D31" s="23">
        <v>76</v>
      </c>
      <c r="E31" s="51">
        <v>12182</v>
      </c>
      <c r="F31" s="23">
        <v>78</v>
      </c>
      <c r="G31" s="50">
        <v>166</v>
      </c>
      <c r="H31" s="23">
        <v>62</v>
      </c>
      <c r="I31" s="50">
        <v>348</v>
      </c>
      <c r="J31" s="23">
        <v>57</v>
      </c>
      <c r="K31" s="50">
        <v>6216</v>
      </c>
      <c r="L31" s="23">
        <v>73</v>
      </c>
      <c r="M31" s="50">
        <v>794</v>
      </c>
      <c r="N31" s="23">
        <v>94</v>
      </c>
      <c r="O31" s="51">
        <v>1437</v>
      </c>
      <c r="P31" s="22">
        <v>87</v>
      </c>
      <c r="Q31" s="1"/>
    </row>
    <row r="32" spans="1:17" ht="14.25" customHeight="1">
      <c r="A32" s="1"/>
      <c r="B32" s="25" t="s">
        <v>22</v>
      </c>
      <c r="C32" s="50">
        <v>16946</v>
      </c>
      <c r="D32" s="23">
        <v>71</v>
      </c>
      <c r="E32" s="51">
        <v>10819</v>
      </c>
      <c r="F32" s="23">
        <v>77</v>
      </c>
      <c r="G32" s="50">
        <v>138</v>
      </c>
      <c r="H32" s="23">
        <v>65</v>
      </c>
      <c r="I32" s="50">
        <v>280</v>
      </c>
      <c r="J32" s="23">
        <v>63</v>
      </c>
      <c r="K32" s="50">
        <v>5156</v>
      </c>
      <c r="L32" s="23">
        <v>64</v>
      </c>
      <c r="M32" s="50">
        <v>553</v>
      </c>
      <c r="N32" s="23">
        <v>55</v>
      </c>
      <c r="O32" s="51">
        <v>1453</v>
      </c>
      <c r="P32" s="22">
        <v>94</v>
      </c>
      <c r="Q32" s="1"/>
    </row>
    <row r="33" spans="1:17" ht="14.25" customHeight="1">
      <c r="A33" s="1"/>
      <c r="B33" s="326" t="s">
        <v>16</v>
      </c>
      <c r="C33" s="327">
        <f>SUM(C30:C32)</f>
        <v>60181</v>
      </c>
      <c r="D33" s="166">
        <v>79</v>
      </c>
      <c r="E33" s="328">
        <f>SUM(E30:E32)</f>
        <v>37460</v>
      </c>
      <c r="F33" s="166">
        <v>83</v>
      </c>
      <c r="G33" s="327">
        <f>SUM(G30:G32)</f>
        <v>516</v>
      </c>
      <c r="H33" s="166">
        <v>70</v>
      </c>
      <c r="I33" s="327">
        <f>SUM(I30:I32)</f>
        <v>1084</v>
      </c>
      <c r="J33" s="166">
        <v>64</v>
      </c>
      <c r="K33" s="327">
        <f>SUM(K30:K32)</f>
        <v>18756</v>
      </c>
      <c r="L33" s="166">
        <v>75</v>
      </c>
      <c r="M33" s="327">
        <f>SUM(M30:M32)</f>
        <v>2364</v>
      </c>
      <c r="N33" s="166">
        <v>80</v>
      </c>
      <c r="O33" s="328">
        <f>SUM(O30:O32)</f>
        <v>4528</v>
      </c>
      <c r="P33" s="166">
        <v>95</v>
      </c>
      <c r="Q33" s="1"/>
    </row>
    <row r="34" spans="1:17" ht="14.25" customHeight="1" thickBot="1">
      <c r="A34" s="1"/>
      <c r="B34" s="329" t="s">
        <v>56</v>
      </c>
      <c r="C34" s="330">
        <f>C29+C33</f>
        <v>127066</v>
      </c>
      <c r="D34" s="331">
        <v>85</v>
      </c>
      <c r="E34" s="332">
        <f>E29+E33</f>
        <v>77572</v>
      </c>
      <c r="F34" s="333">
        <v>87</v>
      </c>
      <c r="G34" s="330">
        <f>G29+G33</f>
        <v>1067</v>
      </c>
      <c r="H34" s="333">
        <v>76</v>
      </c>
      <c r="I34" s="330">
        <f>I29+I33</f>
        <v>2542</v>
      </c>
      <c r="J34" s="333">
        <v>76</v>
      </c>
      <c r="K34" s="330">
        <f>K29+K33</f>
        <v>40229</v>
      </c>
      <c r="L34" s="333">
        <v>82</v>
      </c>
      <c r="M34" s="330">
        <f>M29+M33</f>
        <v>5655</v>
      </c>
      <c r="N34" s="334">
        <v>93</v>
      </c>
      <c r="O34" s="335">
        <f>O29+O33</f>
        <v>8983</v>
      </c>
      <c r="P34" s="331">
        <v>97</v>
      </c>
      <c r="Q34" s="179"/>
    </row>
    <row r="35" spans="1:16" ht="14.25">
      <c r="A35" s="1"/>
      <c r="B35" s="172" t="s">
        <v>57</v>
      </c>
      <c r="C35" s="173">
        <v>15710</v>
      </c>
      <c r="D35" s="54">
        <v>67</v>
      </c>
      <c r="E35" s="174">
        <v>10259</v>
      </c>
      <c r="F35" s="54">
        <v>74</v>
      </c>
      <c r="G35" s="173">
        <v>139</v>
      </c>
      <c r="H35" s="54">
        <v>60</v>
      </c>
      <c r="I35" s="173">
        <v>259</v>
      </c>
      <c r="J35" s="54">
        <v>40</v>
      </c>
      <c r="K35" s="173">
        <v>4561</v>
      </c>
      <c r="L35" s="54">
        <v>58</v>
      </c>
      <c r="M35" s="173">
        <v>492</v>
      </c>
      <c r="N35" s="54">
        <v>47</v>
      </c>
      <c r="O35" s="174">
        <v>1086</v>
      </c>
      <c r="P35" s="53">
        <v>71</v>
      </c>
    </row>
    <row r="36" spans="1:16" ht="14.25">
      <c r="A36" s="1"/>
      <c r="B36" s="70" t="s">
        <v>24</v>
      </c>
      <c r="C36" s="173">
        <v>15153</v>
      </c>
      <c r="D36" s="54">
        <v>61</v>
      </c>
      <c r="E36" s="174">
        <v>10268</v>
      </c>
      <c r="F36" s="54">
        <v>69</v>
      </c>
      <c r="G36" s="173">
        <v>132</v>
      </c>
      <c r="H36" s="54">
        <v>56</v>
      </c>
      <c r="I36" s="173">
        <v>222</v>
      </c>
      <c r="J36" s="54">
        <v>34</v>
      </c>
      <c r="K36" s="173">
        <v>4133</v>
      </c>
      <c r="L36" s="54">
        <v>50</v>
      </c>
      <c r="M36" s="173">
        <v>398</v>
      </c>
      <c r="N36" s="54">
        <v>36</v>
      </c>
      <c r="O36" s="174">
        <v>1066</v>
      </c>
      <c r="P36" s="53">
        <v>69</v>
      </c>
    </row>
    <row r="37" spans="1:16" ht="14.25">
      <c r="A37" s="1"/>
      <c r="B37" s="70" t="s">
        <v>31</v>
      </c>
      <c r="C37" s="173">
        <v>14817</v>
      </c>
      <c r="D37" s="54">
        <v>64</v>
      </c>
      <c r="E37" s="174">
        <v>9720</v>
      </c>
      <c r="F37" s="54">
        <v>70</v>
      </c>
      <c r="G37" s="173">
        <v>85</v>
      </c>
      <c r="H37" s="54">
        <v>45</v>
      </c>
      <c r="I37" s="173">
        <v>265</v>
      </c>
      <c r="J37" s="54">
        <v>56</v>
      </c>
      <c r="K37" s="173">
        <v>4247</v>
      </c>
      <c r="L37" s="54">
        <v>55</v>
      </c>
      <c r="M37" s="173">
        <v>500</v>
      </c>
      <c r="N37" s="54">
        <v>53</v>
      </c>
      <c r="O37" s="174">
        <v>1097</v>
      </c>
      <c r="P37" s="53">
        <v>70</v>
      </c>
    </row>
    <row r="38" spans="1:16" ht="14.25">
      <c r="A38" s="1"/>
      <c r="B38" s="210" t="s">
        <v>17</v>
      </c>
      <c r="C38" s="245">
        <f>SUM(C35:C37)</f>
        <v>45680</v>
      </c>
      <c r="D38" s="223">
        <f>C38/C20*100</f>
        <v>63.56008849434388</v>
      </c>
      <c r="E38" s="246">
        <f>SUM(E35:E37)</f>
        <v>30247</v>
      </c>
      <c r="F38" s="223">
        <f>E38/E20*100</f>
        <v>71.15099621274493</v>
      </c>
      <c r="G38" s="245">
        <f>SUM(G35:G37)</f>
        <v>356</v>
      </c>
      <c r="H38" s="223">
        <f>G38/G20*100</f>
        <v>54.268292682926834</v>
      </c>
      <c r="I38" s="245">
        <f>SUM(I35:I37)</f>
        <v>746</v>
      </c>
      <c r="J38" s="223">
        <f>I38/I20*100</f>
        <v>42.14689265536723</v>
      </c>
      <c r="K38" s="245">
        <f>SUM(K35:K37)</f>
        <v>12941</v>
      </c>
      <c r="L38" s="223">
        <f>K38/K20*100</f>
        <v>54.30093991272239</v>
      </c>
      <c r="M38" s="245">
        <f>SUM(M35:M37)</f>
        <v>1390</v>
      </c>
      <c r="N38" s="223">
        <f>M38/M20*100</f>
        <v>44.83870967741935</v>
      </c>
      <c r="O38" s="246">
        <f>SUM(O35:O37)</f>
        <v>3249</v>
      </c>
      <c r="P38" s="223">
        <f>O38/O20*100</f>
        <v>70.03664582884242</v>
      </c>
    </row>
    <row r="39" spans="1:16" ht="14.25">
      <c r="A39" s="1"/>
      <c r="B39" s="70" t="s">
        <v>26</v>
      </c>
      <c r="C39" s="173">
        <v>16696</v>
      </c>
      <c r="D39" s="54">
        <v>70</v>
      </c>
      <c r="E39" s="174">
        <v>10583</v>
      </c>
      <c r="F39" s="54">
        <v>72</v>
      </c>
      <c r="G39" s="173">
        <v>99</v>
      </c>
      <c r="H39" s="54">
        <v>46</v>
      </c>
      <c r="I39" s="173">
        <v>326</v>
      </c>
      <c r="J39" s="54">
        <v>60</v>
      </c>
      <c r="K39" s="173">
        <v>5176</v>
      </c>
      <c r="L39" s="54">
        <v>69</v>
      </c>
      <c r="M39" s="173">
        <v>512</v>
      </c>
      <c r="N39" s="54">
        <v>57</v>
      </c>
      <c r="O39" s="174">
        <v>1368</v>
      </c>
      <c r="P39" s="53">
        <v>85</v>
      </c>
    </row>
    <row r="40" spans="1:16" ht="14.25">
      <c r="A40" s="1"/>
      <c r="B40" s="70" t="s">
        <v>27</v>
      </c>
      <c r="C40" s="173">
        <v>15093</v>
      </c>
      <c r="D40" s="95">
        <v>70</v>
      </c>
      <c r="E40" s="174">
        <v>9411</v>
      </c>
      <c r="F40" s="54">
        <f aca="true" t="shared" si="7" ref="F40:F47">E40/E22*100</f>
        <v>72.3311044500807</v>
      </c>
      <c r="G40" s="173">
        <v>123</v>
      </c>
      <c r="H40" s="54">
        <v>60</v>
      </c>
      <c r="I40" s="173">
        <v>278</v>
      </c>
      <c r="J40" s="54">
        <v>58</v>
      </c>
      <c r="K40" s="173">
        <v>4728</v>
      </c>
      <c r="L40" s="54">
        <v>68</v>
      </c>
      <c r="M40" s="173">
        <v>553</v>
      </c>
      <c r="N40" s="54">
        <v>60</v>
      </c>
      <c r="O40" s="174">
        <v>1238</v>
      </c>
      <c r="P40" s="53">
        <v>99</v>
      </c>
    </row>
    <row r="41" spans="1:16" ht="14.25">
      <c r="A41" s="1"/>
      <c r="B41" s="70" t="s">
        <v>28</v>
      </c>
      <c r="C41" s="173">
        <f>E41+G41+I41+K41+M41</f>
        <v>17777</v>
      </c>
      <c r="D41" s="95">
        <f aca="true" t="shared" si="8" ref="D41:D46">C41/C23*100</f>
        <v>73.24680675731355</v>
      </c>
      <c r="E41" s="174">
        <v>10801</v>
      </c>
      <c r="F41" s="54">
        <f t="shared" si="7"/>
        <v>74.32562620423893</v>
      </c>
      <c r="G41" s="173">
        <v>151</v>
      </c>
      <c r="H41" s="54">
        <f aca="true" t="shared" si="9" ref="H41:H47">G41/G23*100</f>
        <v>67.11111111111111</v>
      </c>
      <c r="I41" s="173">
        <v>431</v>
      </c>
      <c r="J41" s="54">
        <f aca="true" t="shared" si="10" ref="J41:J47">I41/I23*100</f>
        <v>87.95918367346938</v>
      </c>
      <c r="K41" s="173">
        <v>5763</v>
      </c>
      <c r="L41" s="54">
        <f aca="true" t="shared" si="11" ref="L41:L47">K41/K23*100</f>
        <v>72.33588552780218</v>
      </c>
      <c r="M41" s="173">
        <v>631</v>
      </c>
      <c r="N41" s="95">
        <f aca="true" t="shared" si="12" ref="N41:N47">M41/M23*100</f>
        <v>59.753787878787875</v>
      </c>
      <c r="O41" s="174">
        <v>1351</v>
      </c>
      <c r="P41" s="54">
        <f aca="true" t="shared" si="13" ref="P41:P47">O41/O23*100</f>
        <v>85.83227445997458</v>
      </c>
    </row>
    <row r="42" spans="1:16" ht="14.25">
      <c r="A42" s="1"/>
      <c r="B42" s="242" t="s">
        <v>12</v>
      </c>
      <c r="C42" s="236">
        <f>SUM(C39:C41)</f>
        <v>49566</v>
      </c>
      <c r="D42" s="237">
        <f t="shared" si="8"/>
        <v>71.058290563982</v>
      </c>
      <c r="E42" s="238">
        <f>SUM(E39:E41)</f>
        <v>30795</v>
      </c>
      <c r="F42" s="219">
        <f t="shared" si="7"/>
        <v>72.8479171102122</v>
      </c>
      <c r="G42" s="236">
        <f>SUM(G39:G41)</f>
        <v>373</v>
      </c>
      <c r="H42" s="219">
        <f t="shared" si="9"/>
        <v>57.650695517774345</v>
      </c>
      <c r="I42" s="236">
        <f>SUM(I39:I41)</f>
        <v>1035</v>
      </c>
      <c r="J42" s="219">
        <f t="shared" si="10"/>
        <v>68.31683168316832</v>
      </c>
      <c r="K42" s="236">
        <f>SUM(K39:K41)</f>
        <v>15667</v>
      </c>
      <c r="L42" s="219">
        <f t="shared" si="11"/>
        <v>69.79551833207111</v>
      </c>
      <c r="M42" s="236">
        <f>SUM(M39:M41)</f>
        <v>1696</v>
      </c>
      <c r="N42" s="237">
        <f t="shared" si="12"/>
        <v>59.05292479108635</v>
      </c>
      <c r="O42" s="238">
        <f>SUM(O39:O41)</f>
        <v>3957</v>
      </c>
      <c r="P42" s="219">
        <f t="shared" si="13"/>
        <v>89.14169858076143</v>
      </c>
    </row>
    <row r="43" spans="1:16" ht="14.25">
      <c r="A43" s="1"/>
      <c r="B43" s="239" t="s">
        <v>94</v>
      </c>
      <c r="C43" s="240">
        <f>C38+C42</f>
        <v>95246</v>
      </c>
      <c r="D43" s="232">
        <f t="shared" si="8"/>
        <v>67.2532003982404</v>
      </c>
      <c r="E43" s="241">
        <f>E38+E42</f>
        <v>61042</v>
      </c>
      <c r="F43" s="231">
        <f t="shared" si="7"/>
        <v>71.99707491979619</v>
      </c>
      <c r="G43" s="240">
        <f>G38+G42</f>
        <v>729</v>
      </c>
      <c r="H43" s="231">
        <f t="shared" si="9"/>
        <v>55.94781273983116</v>
      </c>
      <c r="I43" s="240">
        <f>I38+I42</f>
        <v>1781</v>
      </c>
      <c r="J43" s="231">
        <f t="shared" si="10"/>
        <v>54.216133942161335</v>
      </c>
      <c r="K43" s="240">
        <f>K38+K42</f>
        <v>28608</v>
      </c>
      <c r="L43" s="231">
        <f t="shared" si="11"/>
        <v>61.81637459754964</v>
      </c>
      <c r="M43" s="240">
        <f>M38+M42</f>
        <v>3086</v>
      </c>
      <c r="N43" s="232">
        <f t="shared" si="12"/>
        <v>51.67448091091762</v>
      </c>
      <c r="O43" s="241">
        <f>O38+O42</f>
        <v>7206</v>
      </c>
      <c r="P43" s="233">
        <f t="shared" si="13"/>
        <v>79.37871777924653</v>
      </c>
    </row>
    <row r="44" spans="1:16" ht="14.25">
      <c r="A44" s="1"/>
      <c r="B44" s="70" t="s">
        <v>37</v>
      </c>
      <c r="C44" s="173">
        <f>E44+G44+I44+K44+M44</f>
        <v>19437</v>
      </c>
      <c r="D44" s="95">
        <f t="shared" si="8"/>
        <v>72.72693257502057</v>
      </c>
      <c r="E44" s="174">
        <v>11766</v>
      </c>
      <c r="F44" s="54">
        <f t="shared" si="7"/>
        <v>71.8008177213645</v>
      </c>
      <c r="G44" s="173">
        <v>154</v>
      </c>
      <c r="H44" s="54">
        <f t="shared" si="9"/>
        <v>71.29629629629629</v>
      </c>
      <c r="I44" s="173">
        <v>424</v>
      </c>
      <c r="J44" s="54">
        <f t="shared" si="10"/>
        <v>76.81159420289855</v>
      </c>
      <c r="K44" s="173">
        <v>6494</v>
      </c>
      <c r="L44" s="54">
        <f t="shared" si="11"/>
        <v>77.86570743405275</v>
      </c>
      <c r="M44" s="173">
        <v>599</v>
      </c>
      <c r="N44" s="95">
        <f t="shared" si="12"/>
        <v>48.65962632006499</v>
      </c>
      <c r="O44" s="174">
        <v>1473</v>
      </c>
      <c r="P44" s="54">
        <f t="shared" si="13"/>
        <v>80.05434782608695</v>
      </c>
    </row>
    <row r="45" spans="1:16" ht="14.25">
      <c r="A45" s="1"/>
      <c r="B45" s="70" t="s">
        <v>40</v>
      </c>
      <c r="C45" s="173">
        <f>E45+G45+I45+K45+M45</f>
        <v>14425</v>
      </c>
      <c r="D45" s="95">
        <f t="shared" si="8"/>
        <v>80.20572699471782</v>
      </c>
      <c r="E45" s="174">
        <v>8630</v>
      </c>
      <c r="F45" s="54">
        <f t="shared" si="7"/>
        <v>81.399735898887</v>
      </c>
      <c r="G45" s="173">
        <v>107</v>
      </c>
      <c r="H45" s="54">
        <f t="shared" si="9"/>
        <v>61.49425287356321</v>
      </c>
      <c r="I45" s="173">
        <v>255</v>
      </c>
      <c r="J45" s="54">
        <f t="shared" si="10"/>
        <v>62.80788177339901</v>
      </c>
      <c r="K45" s="173">
        <v>4869</v>
      </c>
      <c r="L45" s="54">
        <f t="shared" si="11"/>
        <v>83.45903325334247</v>
      </c>
      <c r="M45" s="173">
        <v>564</v>
      </c>
      <c r="N45" s="95">
        <f t="shared" si="12"/>
        <v>58.204334365325074</v>
      </c>
      <c r="O45" s="174">
        <v>1143</v>
      </c>
      <c r="P45" s="54">
        <f t="shared" si="13"/>
        <v>103.9090909090909</v>
      </c>
    </row>
    <row r="46" spans="1:16" ht="14.25">
      <c r="A46" s="1"/>
      <c r="B46" s="70" t="s">
        <v>100</v>
      </c>
      <c r="C46" s="173">
        <f>E46+G46+I46+K46+M46</f>
        <v>17848</v>
      </c>
      <c r="D46" s="95">
        <f t="shared" si="8"/>
        <v>80.4906647424912</v>
      </c>
      <c r="E46" s="174">
        <v>10541</v>
      </c>
      <c r="F46" s="54">
        <f t="shared" si="7"/>
        <v>80.32462089461251</v>
      </c>
      <c r="G46" s="173">
        <v>109</v>
      </c>
      <c r="H46" s="54">
        <f t="shared" si="9"/>
        <v>67.70186335403726</v>
      </c>
      <c r="I46" s="173">
        <v>390</v>
      </c>
      <c r="J46" s="54">
        <f t="shared" si="10"/>
        <v>78</v>
      </c>
      <c r="K46" s="173">
        <v>6042</v>
      </c>
      <c r="L46" s="54">
        <f t="shared" si="11"/>
        <v>82.77846280312372</v>
      </c>
      <c r="M46" s="173">
        <v>766</v>
      </c>
      <c r="N46" s="95">
        <f t="shared" si="12"/>
        <v>70.21081576535289</v>
      </c>
      <c r="O46" s="174">
        <v>1486</v>
      </c>
      <c r="P46" s="54">
        <f t="shared" si="13"/>
        <v>98.08580858085809</v>
      </c>
    </row>
    <row r="47" spans="1:16" ht="14.25">
      <c r="A47" s="1"/>
      <c r="B47" s="210" t="s">
        <v>14</v>
      </c>
      <c r="C47" s="243">
        <f>SUM(C44:C46)</f>
        <v>51710</v>
      </c>
      <c r="D47" s="220">
        <f aca="true" t="shared" si="14" ref="D47:D53">C47/C29*100</f>
        <v>77.31180384241608</v>
      </c>
      <c r="E47" s="244">
        <f>SUM(E44:E46)</f>
        <v>30937</v>
      </c>
      <c r="F47" s="225">
        <f t="shared" si="7"/>
        <v>77.12654567211807</v>
      </c>
      <c r="G47" s="243">
        <f>SUM(G44:G46)</f>
        <v>370</v>
      </c>
      <c r="H47" s="225">
        <f t="shared" si="9"/>
        <v>67.15063520871144</v>
      </c>
      <c r="I47" s="243">
        <f>SUM(I44:I46)</f>
        <v>1069</v>
      </c>
      <c r="J47" s="225">
        <f t="shared" si="10"/>
        <v>73.3196159122085</v>
      </c>
      <c r="K47" s="243">
        <f>SUM(K44:K46)</f>
        <v>17405</v>
      </c>
      <c r="L47" s="225">
        <f t="shared" si="11"/>
        <v>81.05527872211614</v>
      </c>
      <c r="M47" s="243">
        <f>SUM(M44:M46)</f>
        <v>1929</v>
      </c>
      <c r="N47" s="220">
        <f t="shared" si="12"/>
        <v>58.61440291704649</v>
      </c>
      <c r="O47" s="244">
        <f>SUM(O44:O46)</f>
        <v>4102</v>
      </c>
      <c r="P47" s="225">
        <f t="shared" si="13"/>
        <v>92.0763187429854</v>
      </c>
    </row>
    <row r="48" spans="1:16" ht="14.25">
      <c r="A48" s="1"/>
      <c r="B48" s="70" t="s">
        <v>20</v>
      </c>
      <c r="C48" s="173">
        <f>E48+G48+I48+K48+M48</f>
        <v>19419</v>
      </c>
      <c r="D48" s="95">
        <f t="shared" si="14"/>
        <v>82.53570214212853</v>
      </c>
      <c r="E48" s="174">
        <v>11278</v>
      </c>
      <c r="F48" s="54">
        <f aca="true" t="shared" si="15" ref="F48:F53">E48/E30*100</f>
        <v>77.9998616778477</v>
      </c>
      <c r="G48" s="173">
        <v>155</v>
      </c>
      <c r="H48" s="54">
        <f aca="true" t="shared" si="16" ref="H48:H53">G48/G30*100</f>
        <v>73.11320754716981</v>
      </c>
      <c r="I48" s="173">
        <v>392</v>
      </c>
      <c r="J48" s="54">
        <f aca="true" t="shared" si="17" ref="J48:J53">I48/I30*100</f>
        <v>85.96491228070175</v>
      </c>
      <c r="K48" s="173">
        <v>7090</v>
      </c>
      <c r="L48" s="54">
        <f aca="true" t="shared" si="18" ref="L48:L53">K48/K30*100</f>
        <v>96.0184182015168</v>
      </c>
      <c r="M48" s="173">
        <v>504</v>
      </c>
      <c r="N48" s="95">
        <f aca="true" t="shared" si="19" ref="N48:N53">M48/M30*100</f>
        <v>49.557522123893804</v>
      </c>
      <c r="O48" s="174">
        <v>1526</v>
      </c>
      <c r="P48" s="54">
        <f aca="true" t="shared" si="20" ref="P48:P54">O48/O30*100</f>
        <v>93.16239316239316</v>
      </c>
    </row>
    <row r="49" spans="1:16" ht="14.25">
      <c r="A49" s="1"/>
      <c r="B49" s="70" t="s">
        <v>115</v>
      </c>
      <c r="C49" s="173">
        <f>E49+G49+I49+K49+M49</f>
        <v>17670</v>
      </c>
      <c r="D49" s="95">
        <f>C49/C31*100</f>
        <v>89.66357131983558</v>
      </c>
      <c r="E49" s="174">
        <v>10397</v>
      </c>
      <c r="F49" s="54">
        <f t="shared" si="15"/>
        <v>85.34723362337876</v>
      </c>
      <c r="G49" s="173">
        <v>171</v>
      </c>
      <c r="H49" s="54">
        <f t="shared" si="16"/>
        <v>103.01204819277108</v>
      </c>
      <c r="I49" s="173">
        <v>421</v>
      </c>
      <c r="J49" s="54">
        <f t="shared" si="17"/>
        <v>120.97701149425288</v>
      </c>
      <c r="K49" s="173">
        <v>6242</v>
      </c>
      <c r="L49" s="54">
        <f t="shared" si="18"/>
        <v>100.41827541827541</v>
      </c>
      <c r="M49" s="173">
        <v>439</v>
      </c>
      <c r="N49" s="95">
        <f t="shared" si="19"/>
        <v>55.2896725440806</v>
      </c>
      <c r="O49" s="174">
        <v>1472</v>
      </c>
      <c r="P49" s="54">
        <f t="shared" si="20"/>
        <v>102.43562978427279</v>
      </c>
    </row>
    <row r="50" spans="1:16" ht="14.25">
      <c r="A50" s="1"/>
      <c r="B50" s="70" t="s">
        <v>22</v>
      </c>
      <c r="C50" s="173">
        <f>E50+G50+I50+K50+M50</f>
        <v>17367</v>
      </c>
      <c r="D50" s="95">
        <f t="shared" si="14"/>
        <v>102.48436209134898</v>
      </c>
      <c r="E50" s="174">
        <v>10205</v>
      </c>
      <c r="F50" s="54">
        <f t="shared" si="15"/>
        <v>94.32479896478418</v>
      </c>
      <c r="G50" s="173">
        <v>135</v>
      </c>
      <c r="H50" s="54">
        <f t="shared" si="16"/>
        <v>97.82608695652173</v>
      </c>
      <c r="I50" s="173">
        <v>375</v>
      </c>
      <c r="J50" s="54">
        <f t="shared" si="17"/>
        <v>133.92857142857142</v>
      </c>
      <c r="K50" s="173">
        <v>6106</v>
      </c>
      <c r="L50" s="54">
        <f t="shared" si="18"/>
        <v>118.42513576415826</v>
      </c>
      <c r="M50" s="173">
        <v>546</v>
      </c>
      <c r="N50" s="95">
        <f t="shared" si="19"/>
        <v>98.73417721518987</v>
      </c>
      <c r="O50" s="174">
        <v>1363</v>
      </c>
      <c r="P50" s="54">
        <f t="shared" si="20"/>
        <v>93.805918788713</v>
      </c>
    </row>
    <row r="51" spans="1:16" ht="14.25">
      <c r="A51" s="1"/>
      <c r="B51" s="235" t="s">
        <v>16</v>
      </c>
      <c r="C51" s="236">
        <f>SUM(C48:C50)</f>
        <v>54456</v>
      </c>
      <c r="D51" s="237">
        <f t="shared" si="14"/>
        <v>90.48703079044881</v>
      </c>
      <c r="E51" s="238">
        <f>SUM(E48:E50)</f>
        <v>31880</v>
      </c>
      <c r="F51" s="219">
        <f t="shared" si="15"/>
        <v>85.10411105178858</v>
      </c>
      <c r="G51" s="236">
        <f>SUM(G48:G50)</f>
        <v>461</v>
      </c>
      <c r="H51" s="219">
        <f t="shared" si="16"/>
        <v>89.34108527131784</v>
      </c>
      <c r="I51" s="236">
        <f>SUM(I48:I50)</f>
        <v>1188</v>
      </c>
      <c r="J51" s="219">
        <f t="shared" si="17"/>
        <v>109.59409594095942</v>
      </c>
      <c r="K51" s="236">
        <f>SUM(K48:K50)</f>
        <v>19438</v>
      </c>
      <c r="L51" s="219">
        <f t="shared" si="18"/>
        <v>103.63616975901044</v>
      </c>
      <c r="M51" s="236">
        <f>SUM(M48:M50)</f>
        <v>1489</v>
      </c>
      <c r="N51" s="237">
        <f t="shared" si="19"/>
        <v>62.98646362098139</v>
      </c>
      <c r="O51" s="238">
        <f>SUM(O48:O50)</f>
        <v>4361</v>
      </c>
      <c r="P51" s="219">
        <f t="shared" si="20"/>
        <v>96.31183745583039</v>
      </c>
    </row>
    <row r="52" spans="1:16" ht="15" thickBot="1">
      <c r="A52" s="1"/>
      <c r="B52" s="270" t="s">
        <v>106</v>
      </c>
      <c r="C52" s="271">
        <f>C47+C51</f>
        <v>106166</v>
      </c>
      <c r="D52" s="261">
        <f t="shared" si="14"/>
        <v>83.55185494152644</v>
      </c>
      <c r="E52" s="272">
        <f>E47+E51</f>
        <v>62817</v>
      </c>
      <c r="F52" s="260">
        <f t="shared" si="15"/>
        <v>80.97896148094674</v>
      </c>
      <c r="G52" s="271">
        <f>G47+G51</f>
        <v>831</v>
      </c>
      <c r="H52" s="260">
        <f t="shared" si="16"/>
        <v>77.88191190253045</v>
      </c>
      <c r="I52" s="271">
        <f>I47+I51</f>
        <v>2257</v>
      </c>
      <c r="J52" s="260">
        <f t="shared" si="17"/>
        <v>88.78835562549175</v>
      </c>
      <c r="K52" s="271">
        <f>K47+K51</f>
        <v>36843</v>
      </c>
      <c r="L52" s="260">
        <f t="shared" si="18"/>
        <v>91.58318625866913</v>
      </c>
      <c r="M52" s="271">
        <f>M47+M51</f>
        <v>3418</v>
      </c>
      <c r="N52" s="261">
        <f t="shared" si="19"/>
        <v>60.44208664898319</v>
      </c>
      <c r="O52" s="272">
        <f>O47+O51</f>
        <v>8463</v>
      </c>
      <c r="P52" s="263">
        <f t="shared" si="20"/>
        <v>94.21128798842258</v>
      </c>
    </row>
    <row r="53" spans="1:16" ht="14.25">
      <c r="A53" s="1"/>
      <c r="B53" s="172" t="s">
        <v>109</v>
      </c>
      <c r="C53" s="173">
        <f>E53+G53+I53+K53+M53</f>
        <v>18525</v>
      </c>
      <c r="D53" s="95">
        <f t="shared" si="14"/>
        <v>117.91852323360916</v>
      </c>
      <c r="E53" s="174">
        <v>11459</v>
      </c>
      <c r="F53" s="54">
        <f t="shared" si="15"/>
        <v>111.69704649575982</v>
      </c>
      <c r="G53" s="173">
        <v>130</v>
      </c>
      <c r="H53" s="54">
        <f t="shared" si="16"/>
        <v>93.5251798561151</v>
      </c>
      <c r="I53" s="173">
        <v>414</v>
      </c>
      <c r="J53" s="54">
        <f t="shared" si="17"/>
        <v>159.84555984555985</v>
      </c>
      <c r="K53" s="173">
        <v>6067</v>
      </c>
      <c r="L53" s="54">
        <f t="shared" si="18"/>
        <v>133.01907476430608</v>
      </c>
      <c r="M53" s="173">
        <v>455</v>
      </c>
      <c r="N53" s="95">
        <f t="shared" si="19"/>
        <v>92.47967479674797</v>
      </c>
      <c r="O53" s="174">
        <v>1330</v>
      </c>
      <c r="P53" s="54">
        <f t="shared" si="20"/>
        <v>122.46777163904237</v>
      </c>
    </row>
    <row r="54" spans="1:16" ht="14.25">
      <c r="A54" s="1"/>
      <c r="B54" s="70" t="s">
        <v>24</v>
      </c>
      <c r="C54" s="173">
        <f>E54+G54+I54+K54+M54</f>
        <v>19212</v>
      </c>
      <c r="D54" s="95">
        <f aca="true" t="shared" si="21" ref="D54:D68">C54/C36*100</f>
        <v>126.78677489606018</v>
      </c>
      <c r="E54" s="174">
        <v>11687</v>
      </c>
      <c r="F54" s="54">
        <f aca="true" t="shared" si="22" ref="F54:F68">E54/E36*100</f>
        <v>113.8196338137904</v>
      </c>
      <c r="G54" s="173">
        <v>148</v>
      </c>
      <c r="H54" s="54">
        <f aca="true" t="shared" si="23" ref="H54:H68">G54/G36*100</f>
        <v>112.12121212121211</v>
      </c>
      <c r="I54" s="173">
        <v>446</v>
      </c>
      <c r="J54" s="54">
        <f aca="true" t="shared" si="24" ref="J54:J68">I54/I36*100</f>
        <v>200.9009009009009</v>
      </c>
      <c r="K54" s="173">
        <v>6471</v>
      </c>
      <c r="L54" s="54">
        <f aca="true" t="shared" si="25" ref="L54:L68">K54/K36*100</f>
        <v>156.56907815146383</v>
      </c>
      <c r="M54" s="173">
        <v>460</v>
      </c>
      <c r="N54" s="95">
        <f aca="true" t="shared" si="26" ref="N54:N68">M54/M36*100</f>
        <v>115.57788944723617</v>
      </c>
      <c r="O54" s="174">
        <v>1336</v>
      </c>
      <c r="P54" s="54">
        <f t="shared" si="20"/>
        <v>125.328330206379</v>
      </c>
    </row>
    <row r="55" spans="1:16" ht="14.25">
      <c r="A55" s="1"/>
      <c r="B55" s="70" t="s">
        <v>121</v>
      </c>
      <c r="C55" s="173">
        <f>E55+G55+I55+K55+M55</f>
        <v>18691</v>
      </c>
      <c r="D55" s="95">
        <f t="shared" si="21"/>
        <v>126.14564351758115</v>
      </c>
      <c r="E55" s="174">
        <v>11031</v>
      </c>
      <c r="F55" s="54">
        <f t="shared" si="22"/>
        <v>113.48765432098766</v>
      </c>
      <c r="G55" s="173">
        <v>157</v>
      </c>
      <c r="H55" s="54">
        <f t="shared" si="23"/>
        <v>184.7058823529412</v>
      </c>
      <c r="I55" s="173">
        <v>403</v>
      </c>
      <c r="J55" s="54">
        <f t="shared" si="24"/>
        <v>152.0754716981132</v>
      </c>
      <c r="K55" s="173">
        <v>6536</v>
      </c>
      <c r="L55" s="54">
        <f t="shared" si="25"/>
        <v>153.89686837767835</v>
      </c>
      <c r="M55" s="173">
        <v>564</v>
      </c>
      <c r="N55" s="95">
        <f t="shared" si="26"/>
        <v>112.79999999999998</v>
      </c>
      <c r="O55" s="174">
        <v>1609</v>
      </c>
      <c r="P55" s="54">
        <f aca="true" t="shared" si="27" ref="P55:P68">O55/O37*100</f>
        <v>146.67274384685507</v>
      </c>
    </row>
    <row r="56" spans="1:16" ht="14.25">
      <c r="A56" s="1"/>
      <c r="B56" s="353" t="s">
        <v>17</v>
      </c>
      <c r="C56" s="388">
        <f>SUM(C53:C55)</f>
        <v>56428</v>
      </c>
      <c r="D56" s="373">
        <f t="shared" si="21"/>
        <v>123.52889667250437</v>
      </c>
      <c r="E56" s="389">
        <f>SUM(E53:E55)</f>
        <v>34177</v>
      </c>
      <c r="F56" s="373">
        <f t="shared" si="22"/>
        <v>112.9930241015638</v>
      </c>
      <c r="G56" s="388">
        <f>SUM(G53:G55)</f>
        <v>435</v>
      </c>
      <c r="H56" s="373">
        <f t="shared" si="23"/>
        <v>122.19101123595506</v>
      </c>
      <c r="I56" s="388">
        <f>SUM(I53:I55)</f>
        <v>1263</v>
      </c>
      <c r="J56" s="373">
        <f t="shared" si="24"/>
        <v>169.3029490616622</v>
      </c>
      <c r="K56" s="388">
        <f>SUM(K53:K55)</f>
        <v>19074</v>
      </c>
      <c r="L56" s="373">
        <f t="shared" si="25"/>
        <v>147.39200989104398</v>
      </c>
      <c r="M56" s="388">
        <f>SUM(M53:M55)</f>
        <v>1479</v>
      </c>
      <c r="N56" s="373">
        <f t="shared" si="26"/>
        <v>106.40287769784173</v>
      </c>
      <c r="O56" s="389">
        <f>SUM(O53:O55)</f>
        <v>4275</v>
      </c>
      <c r="P56" s="373">
        <f t="shared" si="27"/>
        <v>131.57894736842107</v>
      </c>
    </row>
    <row r="57" spans="1:16" ht="14.25">
      <c r="A57" s="1"/>
      <c r="B57" s="70" t="s">
        <v>26</v>
      </c>
      <c r="C57" s="173">
        <f>E57+G57+I57+K57+M57</f>
        <v>19221</v>
      </c>
      <c r="D57" s="95">
        <f t="shared" si="21"/>
        <v>115.12338284619071</v>
      </c>
      <c r="E57" s="174">
        <v>11690</v>
      </c>
      <c r="F57" s="54">
        <f t="shared" si="22"/>
        <v>110.46017197392044</v>
      </c>
      <c r="G57" s="173">
        <v>171</v>
      </c>
      <c r="H57" s="54">
        <f t="shared" si="23"/>
        <v>172.72727272727272</v>
      </c>
      <c r="I57" s="173">
        <v>396</v>
      </c>
      <c r="J57" s="54">
        <f t="shared" si="24"/>
        <v>121.47239263803682</v>
      </c>
      <c r="K57" s="173">
        <v>6289</v>
      </c>
      <c r="L57" s="54">
        <f t="shared" si="25"/>
        <v>121.50309119010818</v>
      </c>
      <c r="M57" s="173">
        <v>675</v>
      </c>
      <c r="N57" s="95">
        <f t="shared" si="26"/>
        <v>131.8359375</v>
      </c>
      <c r="O57" s="174">
        <v>1611</v>
      </c>
      <c r="P57" s="54">
        <f t="shared" si="27"/>
        <v>117.76315789473684</v>
      </c>
    </row>
    <row r="58" spans="1:16" ht="14.25">
      <c r="A58" s="1"/>
      <c r="B58" s="70" t="s">
        <v>27</v>
      </c>
      <c r="C58" s="173">
        <f>E58+G58+I58+K58+M58</f>
        <v>17384</v>
      </c>
      <c r="D58" s="54">
        <f t="shared" si="21"/>
        <v>115.17922215596634</v>
      </c>
      <c r="E58" s="174">
        <v>10740</v>
      </c>
      <c r="F58" s="54">
        <f t="shared" si="22"/>
        <v>114.12177239400701</v>
      </c>
      <c r="G58" s="173">
        <v>113</v>
      </c>
      <c r="H58" s="54">
        <f t="shared" si="23"/>
        <v>91.869918699187</v>
      </c>
      <c r="I58" s="173">
        <v>374</v>
      </c>
      <c r="J58" s="54">
        <f t="shared" si="24"/>
        <v>134.53237410071944</v>
      </c>
      <c r="K58" s="173">
        <v>5613</v>
      </c>
      <c r="L58" s="54">
        <f t="shared" si="25"/>
        <v>118.71827411167513</v>
      </c>
      <c r="M58" s="173">
        <v>544</v>
      </c>
      <c r="N58" s="54">
        <f t="shared" si="26"/>
        <v>98.37251356238697</v>
      </c>
      <c r="O58" s="174">
        <v>1284</v>
      </c>
      <c r="P58" s="54">
        <f t="shared" si="27"/>
        <v>103.7156704361874</v>
      </c>
    </row>
    <row r="59" spans="1:16" ht="14.25">
      <c r="A59" s="1"/>
      <c r="B59" s="70" t="s">
        <v>28</v>
      </c>
      <c r="C59" s="173">
        <f>E59+G59+I59+K59+M59</f>
        <v>20057</v>
      </c>
      <c r="D59" s="95">
        <f t="shared" si="21"/>
        <v>112.82556111829894</v>
      </c>
      <c r="E59" s="174">
        <v>12399</v>
      </c>
      <c r="F59" s="54">
        <f t="shared" si="22"/>
        <v>114.7949263957041</v>
      </c>
      <c r="G59" s="173">
        <v>113</v>
      </c>
      <c r="H59" s="54">
        <f t="shared" si="23"/>
        <v>74.83443708609272</v>
      </c>
      <c r="I59" s="173">
        <v>431</v>
      </c>
      <c r="J59" s="54">
        <f t="shared" si="24"/>
        <v>100</v>
      </c>
      <c r="K59" s="173">
        <v>6831</v>
      </c>
      <c r="L59" s="54">
        <f t="shared" si="25"/>
        <v>118.53201457574181</v>
      </c>
      <c r="M59" s="173">
        <v>283</v>
      </c>
      <c r="N59" s="95">
        <f t="shared" si="26"/>
        <v>44.849445324881145</v>
      </c>
      <c r="O59" s="174">
        <v>1470</v>
      </c>
      <c r="P59" s="54">
        <f t="shared" si="27"/>
        <v>108.80829015544042</v>
      </c>
    </row>
    <row r="60" spans="1:16" ht="14.25">
      <c r="A60" s="1"/>
      <c r="B60" s="383" t="s">
        <v>12</v>
      </c>
      <c r="C60" s="384">
        <f>SUM(C57:C59)</f>
        <v>56662</v>
      </c>
      <c r="D60" s="385">
        <f t="shared" si="21"/>
        <v>114.31626518177782</v>
      </c>
      <c r="E60" s="386">
        <f>SUM(E57:E59)</f>
        <v>34829</v>
      </c>
      <c r="F60" s="387">
        <f t="shared" si="22"/>
        <v>113.0995291443416</v>
      </c>
      <c r="G60" s="384">
        <f>SUM(G57:G59)</f>
        <v>397</v>
      </c>
      <c r="H60" s="387">
        <f t="shared" si="23"/>
        <v>106.4343163538874</v>
      </c>
      <c r="I60" s="384">
        <f>SUM(I57:I59)</f>
        <v>1201</v>
      </c>
      <c r="J60" s="387">
        <f t="shared" si="24"/>
        <v>116.03864734299516</v>
      </c>
      <c r="K60" s="384">
        <f>SUM(K57:K59)</f>
        <v>18733</v>
      </c>
      <c r="L60" s="387">
        <f t="shared" si="25"/>
        <v>119.56979638731092</v>
      </c>
      <c r="M60" s="384">
        <f>SUM(M57:M59)</f>
        <v>1502</v>
      </c>
      <c r="N60" s="385">
        <f t="shared" si="26"/>
        <v>88.56132075471697</v>
      </c>
      <c r="O60" s="386">
        <f>SUM(O57:O59)</f>
        <v>4365</v>
      </c>
      <c r="P60" s="387">
        <f t="shared" si="27"/>
        <v>110.31084154662622</v>
      </c>
    </row>
    <row r="61" spans="1:16" ht="14.25">
      <c r="A61" s="1"/>
      <c r="B61" s="390" t="s">
        <v>113</v>
      </c>
      <c r="C61" s="391">
        <f>C56+C60</f>
        <v>113090</v>
      </c>
      <c r="D61" s="392">
        <f t="shared" si="21"/>
        <v>118.73464502446296</v>
      </c>
      <c r="E61" s="393">
        <f>E56+E60</f>
        <v>69006</v>
      </c>
      <c r="F61" s="394">
        <f t="shared" si="22"/>
        <v>113.04675469348973</v>
      </c>
      <c r="G61" s="391">
        <f>G56+G60</f>
        <v>832</v>
      </c>
      <c r="H61" s="394">
        <f t="shared" si="23"/>
        <v>114.12894375857339</v>
      </c>
      <c r="I61" s="391">
        <f>I56+I60</f>
        <v>2464</v>
      </c>
      <c r="J61" s="394">
        <f t="shared" si="24"/>
        <v>138.34924199887703</v>
      </c>
      <c r="K61" s="391">
        <f>K56+K60</f>
        <v>37807</v>
      </c>
      <c r="L61" s="394">
        <f t="shared" si="25"/>
        <v>132.15534116331096</v>
      </c>
      <c r="M61" s="391">
        <f>M56+M60</f>
        <v>2981</v>
      </c>
      <c r="N61" s="392">
        <f t="shared" si="26"/>
        <v>96.59753726506804</v>
      </c>
      <c r="O61" s="393">
        <f>O56+O60</f>
        <v>8640</v>
      </c>
      <c r="P61" s="395">
        <f t="shared" si="27"/>
        <v>119.90008326394673</v>
      </c>
    </row>
    <row r="62" spans="1:16" ht="14.25">
      <c r="A62" s="1"/>
      <c r="B62" s="70" t="s">
        <v>37</v>
      </c>
      <c r="C62" s="173">
        <f>E62+G62+I62+K62+M62</f>
        <v>18683</v>
      </c>
      <c r="D62" s="95">
        <f t="shared" si="21"/>
        <v>96.12080053506199</v>
      </c>
      <c r="E62" s="174">
        <v>11467</v>
      </c>
      <c r="F62" s="54">
        <f t="shared" si="22"/>
        <v>97.45877953425122</v>
      </c>
      <c r="G62" s="173">
        <v>175</v>
      </c>
      <c r="H62" s="54">
        <f t="shared" si="23"/>
        <v>113.63636363636364</v>
      </c>
      <c r="I62" s="173">
        <v>378</v>
      </c>
      <c r="J62" s="54">
        <f t="shared" si="24"/>
        <v>89.15094339622641</v>
      </c>
      <c r="K62" s="173">
        <v>6104</v>
      </c>
      <c r="L62" s="54">
        <f t="shared" si="25"/>
        <v>93.99445642131198</v>
      </c>
      <c r="M62" s="173">
        <v>559</v>
      </c>
      <c r="N62" s="95">
        <f t="shared" si="26"/>
        <v>93.32220367278798</v>
      </c>
      <c r="O62" s="174">
        <v>1577</v>
      </c>
      <c r="P62" s="54">
        <f t="shared" si="27"/>
        <v>107.06042090970809</v>
      </c>
    </row>
    <row r="63" spans="1:16" ht="14.25">
      <c r="A63" s="1"/>
      <c r="B63" s="70" t="s">
        <v>40</v>
      </c>
      <c r="C63" s="173">
        <f>E63+G63+I63+K63+M63</f>
        <v>16867</v>
      </c>
      <c r="D63" s="95">
        <f t="shared" si="21"/>
        <v>116.92894280762565</v>
      </c>
      <c r="E63" s="174">
        <v>10215</v>
      </c>
      <c r="F63" s="54">
        <f t="shared" si="22"/>
        <v>118.36616454229431</v>
      </c>
      <c r="G63" s="173">
        <v>122</v>
      </c>
      <c r="H63" s="54">
        <f t="shared" si="23"/>
        <v>114.01869158878503</v>
      </c>
      <c r="I63" s="173">
        <v>324</v>
      </c>
      <c r="J63" s="54">
        <f t="shared" si="24"/>
        <v>127.05882352941175</v>
      </c>
      <c r="K63" s="173">
        <v>5584</v>
      </c>
      <c r="L63" s="54">
        <f t="shared" si="25"/>
        <v>114.68474019305812</v>
      </c>
      <c r="M63" s="173">
        <v>622</v>
      </c>
      <c r="N63" s="95">
        <f t="shared" si="26"/>
        <v>110.28368794326242</v>
      </c>
      <c r="O63" s="174">
        <v>1250</v>
      </c>
      <c r="P63" s="54">
        <f t="shared" si="27"/>
        <v>109.36132983377078</v>
      </c>
    </row>
    <row r="64" spans="1:16" ht="14.25">
      <c r="A64" s="1"/>
      <c r="B64" s="70" t="s">
        <v>54</v>
      </c>
      <c r="C64" s="173">
        <f>E64+G64+I64+K64+M64</f>
        <v>19794</v>
      </c>
      <c r="D64" s="95">
        <f t="shared" si="21"/>
        <v>110.90318242940384</v>
      </c>
      <c r="E64" s="174">
        <v>12212</v>
      </c>
      <c r="F64" s="54">
        <f t="shared" si="22"/>
        <v>115.85238592163931</v>
      </c>
      <c r="G64" s="173">
        <v>138</v>
      </c>
      <c r="H64" s="54">
        <f t="shared" si="23"/>
        <v>126.60550458715596</v>
      </c>
      <c r="I64" s="173">
        <v>442</v>
      </c>
      <c r="J64" s="54">
        <f t="shared" si="24"/>
        <v>113.33333333333333</v>
      </c>
      <c r="K64" s="173">
        <v>6362</v>
      </c>
      <c r="L64" s="54">
        <f t="shared" si="25"/>
        <v>105.29625951671633</v>
      </c>
      <c r="M64" s="173">
        <v>640</v>
      </c>
      <c r="N64" s="95">
        <f t="shared" si="26"/>
        <v>83.5509138381201</v>
      </c>
      <c r="O64" s="174">
        <v>1473</v>
      </c>
      <c r="P64" s="54">
        <f t="shared" si="27"/>
        <v>99.12516823687753</v>
      </c>
    </row>
    <row r="65" spans="1:16" ht="14.25">
      <c r="A65" s="1"/>
      <c r="B65" s="399" t="s">
        <v>14</v>
      </c>
      <c r="C65" s="396">
        <f>SUM(C62:C64)</f>
        <v>55344</v>
      </c>
      <c r="D65" s="374">
        <f t="shared" si="21"/>
        <v>107.0276542254883</v>
      </c>
      <c r="E65" s="397">
        <f>SUM(E62:E64)</f>
        <v>33894</v>
      </c>
      <c r="F65" s="377">
        <f t="shared" si="22"/>
        <v>109.55813427287713</v>
      </c>
      <c r="G65" s="396">
        <f>SUM(G62:G64)</f>
        <v>435</v>
      </c>
      <c r="H65" s="377">
        <f t="shared" si="23"/>
        <v>117.56756756756756</v>
      </c>
      <c r="I65" s="396">
        <f>SUM(I62:I64)</f>
        <v>1144</v>
      </c>
      <c r="J65" s="377">
        <f t="shared" si="24"/>
        <v>107.01590271281572</v>
      </c>
      <c r="K65" s="396">
        <f>SUM(K62:K64)</f>
        <v>18050</v>
      </c>
      <c r="L65" s="377">
        <f t="shared" si="25"/>
        <v>103.70583165756966</v>
      </c>
      <c r="M65" s="396">
        <f>SUM(M62:M64)</f>
        <v>1821</v>
      </c>
      <c r="N65" s="374">
        <f t="shared" si="26"/>
        <v>94.40124416796267</v>
      </c>
      <c r="O65" s="397">
        <f>SUM(O62:O64)</f>
        <v>4300</v>
      </c>
      <c r="P65" s="377">
        <f t="shared" si="27"/>
        <v>104.82691370063384</v>
      </c>
    </row>
    <row r="66" spans="1:16" ht="14.25">
      <c r="A66" s="1"/>
      <c r="B66" s="70" t="s">
        <v>20</v>
      </c>
      <c r="C66" s="173">
        <f>E66+G66+I66+K66+M66</f>
        <v>19982</v>
      </c>
      <c r="D66" s="95">
        <f t="shared" si="21"/>
        <v>102.89922241104072</v>
      </c>
      <c r="E66" s="174">
        <v>12395</v>
      </c>
      <c r="F66" s="54">
        <f t="shared" si="22"/>
        <v>109.90423834013123</v>
      </c>
      <c r="G66" s="173">
        <v>137</v>
      </c>
      <c r="H66" s="54">
        <f t="shared" si="23"/>
        <v>88.38709677419355</v>
      </c>
      <c r="I66" s="173">
        <v>463</v>
      </c>
      <c r="J66" s="54">
        <f t="shared" si="24"/>
        <v>118.11224489795917</v>
      </c>
      <c r="K66" s="173">
        <v>6505</v>
      </c>
      <c r="L66" s="54">
        <f t="shared" si="25"/>
        <v>91.74894217207334</v>
      </c>
      <c r="M66" s="173">
        <v>482</v>
      </c>
      <c r="N66" s="95">
        <f t="shared" si="26"/>
        <v>95.63492063492063</v>
      </c>
      <c r="O66" s="174">
        <v>1529</v>
      </c>
      <c r="P66" s="54">
        <f t="shared" si="27"/>
        <v>100.19659239842727</v>
      </c>
    </row>
    <row r="67" spans="1:16" ht="14.25">
      <c r="A67" s="1"/>
      <c r="B67" s="70" t="s">
        <v>21</v>
      </c>
      <c r="C67" s="173">
        <f>E67+G67+I67+K67+M67</f>
        <v>20772</v>
      </c>
      <c r="D67" s="95">
        <f t="shared" si="21"/>
        <v>117.55517826825128</v>
      </c>
      <c r="E67" s="174">
        <v>13013</v>
      </c>
      <c r="F67" s="54">
        <f t="shared" si="22"/>
        <v>125.16110416466289</v>
      </c>
      <c r="G67" s="173">
        <v>177</v>
      </c>
      <c r="H67" s="54">
        <f t="shared" si="23"/>
        <v>103.50877192982458</v>
      </c>
      <c r="I67" s="173">
        <v>417</v>
      </c>
      <c r="J67" s="54">
        <f t="shared" si="24"/>
        <v>99.04988123515439</v>
      </c>
      <c r="K67" s="173">
        <v>6631</v>
      </c>
      <c r="L67" s="54">
        <f t="shared" si="25"/>
        <v>106.23197693047099</v>
      </c>
      <c r="M67" s="173">
        <v>534</v>
      </c>
      <c r="N67" s="95">
        <f t="shared" si="26"/>
        <v>121.64009111617311</v>
      </c>
      <c r="O67" s="174">
        <v>1671</v>
      </c>
      <c r="P67" s="54">
        <f t="shared" si="27"/>
        <v>113.51902173913044</v>
      </c>
    </row>
    <row r="68" spans="1:16" ht="14.25">
      <c r="A68" s="1"/>
      <c r="B68" s="70" t="s">
        <v>22</v>
      </c>
      <c r="C68" s="173">
        <f>E68+G68+I68+K68+M68</f>
        <v>19296</v>
      </c>
      <c r="D68" s="95">
        <f t="shared" si="21"/>
        <v>111.10727241319745</v>
      </c>
      <c r="E68" s="174">
        <v>12081</v>
      </c>
      <c r="F68" s="54">
        <f t="shared" si="22"/>
        <v>118.38314551690348</v>
      </c>
      <c r="G68" s="173">
        <v>151</v>
      </c>
      <c r="H68" s="54">
        <f t="shared" si="23"/>
        <v>111.85185185185185</v>
      </c>
      <c r="I68" s="173">
        <v>397</v>
      </c>
      <c r="J68" s="54">
        <f t="shared" si="24"/>
        <v>105.86666666666666</v>
      </c>
      <c r="K68" s="173">
        <v>6137</v>
      </c>
      <c r="L68" s="54">
        <f t="shared" si="25"/>
        <v>100.50769734687192</v>
      </c>
      <c r="M68" s="173">
        <v>530</v>
      </c>
      <c r="N68" s="95">
        <f t="shared" si="26"/>
        <v>97.06959706959707</v>
      </c>
      <c r="O68" s="174">
        <v>1384</v>
      </c>
      <c r="P68" s="54">
        <f t="shared" si="27"/>
        <v>101.54071900220103</v>
      </c>
    </row>
    <row r="69" spans="1:16" ht="14.25">
      <c r="A69" s="1"/>
      <c r="B69" s="399" t="s">
        <v>16</v>
      </c>
      <c r="C69" s="384">
        <f>SUM(C66:C68)</f>
        <v>60050</v>
      </c>
      <c r="D69" s="385">
        <f aca="true" t="shared" si="28" ref="D69:D86">C69/C51*100</f>
        <v>110.27251358895256</v>
      </c>
      <c r="E69" s="386">
        <f>SUM(E66:E68)</f>
        <v>37489</v>
      </c>
      <c r="F69" s="387">
        <f aca="true" t="shared" si="29" ref="F69:F86">E69/E51*100</f>
        <v>117.59410288582184</v>
      </c>
      <c r="G69" s="384">
        <f>SUM(G66:G68)</f>
        <v>465</v>
      </c>
      <c r="H69" s="387">
        <f aca="true" t="shared" si="30" ref="H69:H86">G69/G51*100</f>
        <v>100.86767895878526</v>
      </c>
      <c r="I69" s="384">
        <f>SUM(I66:I68)</f>
        <v>1277</v>
      </c>
      <c r="J69" s="387">
        <f aca="true" t="shared" si="31" ref="J69:J86">I69/I51*100</f>
        <v>107.49158249158248</v>
      </c>
      <c r="K69" s="384">
        <f>SUM(K66:K68)</f>
        <v>19273</v>
      </c>
      <c r="L69" s="387">
        <f aca="true" t="shared" si="32" ref="L69:L86">K69/K51*100</f>
        <v>99.1511472373701</v>
      </c>
      <c r="M69" s="384">
        <f>SUM(M66:M68)</f>
        <v>1546</v>
      </c>
      <c r="N69" s="385">
        <f aca="true" t="shared" si="33" ref="N69:N86">M69/M51*100</f>
        <v>103.8280725319006</v>
      </c>
      <c r="O69" s="386">
        <f>SUM(O66:O68)</f>
        <v>4584</v>
      </c>
      <c r="P69" s="387">
        <f aca="true" t="shared" si="34" ref="P69:P86">O69/O51*100</f>
        <v>105.11350607658794</v>
      </c>
    </row>
    <row r="70" spans="1:16" ht="15" thickBot="1">
      <c r="A70" s="1"/>
      <c r="B70" s="421" t="s">
        <v>122</v>
      </c>
      <c r="C70" s="422">
        <f>C65+C69</f>
        <v>115394</v>
      </c>
      <c r="D70" s="414">
        <f t="shared" si="28"/>
        <v>108.69204830171617</v>
      </c>
      <c r="E70" s="423">
        <f>E65+E69</f>
        <v>71383</v>
      </c>
      <c r="F70" s="413">
        <f t="shared" si="29"/>
        <v>113.63643599662512</v>
      </c>
      <c r="G70" s="422">
        <f>G65+G69</f>
        <v>900</v>
      </c>
      <c r="H70" s="413">
        <f t="shared" si="30"/>
        <v>108.30324909747293</v>
      </c>
      <c r="I70" s="422">
        <f>I65+I69</f>
        <v>2421</v>
      </c>
      <c r="J70" s="413">
        <f t="shared" si="31"/>
        <v>107.26628267611875</v>
      </c>
      <c r="K70" s="422">
        <f>K65+K69</f>
        <v>37323</v>
      </c>
      <c r="L70" s="413">
        <f t="shared" si="32"/>
        <v>101.30282550280923</v>
      </c>
      <c r="M70" s="422">
        <f>M65+M69</f>
        <v>3367</v>
      </c>
      <c r="N70" s="414">
        <f t="shared" si="33"/>
        <v>98.50789935634874</v>
      </c>
      <c r="O70" s="423">
        <f>O65+O69</f>
        <v>8884</v>
      </c>
      <c r="P70" s="416">
        <f t="shared" si="34"/>
        <v>104.97459529717594</v>
      </c>
    </row>
    <row r="71" spans="1:16" ht="17.25" customHeight="1">
      <c r="A71" s="1"/>
      <c r="B71" s="172" t="s">
        <v>119</v>
      </c>
      <c r="C71" s="173">
        <f>E71+G71+I71+K71+M71</f>
        <v>19847</v>
      </c>
      <c r="D71" s="95">
        <f t="shared" si="28"/>
        <v>107.13630229419704</v>
      </c>
      <c r="E71" s="174">
        <v>12279</v>
      </c>
      <c r="F71" s="54">
        <f t="shared" si="29"/>
        <v>107.15594729033948</v>
      </c>
      <c r="G71" s="173">
        <v>186</v>
      </c>
      <c r="H71" s="54">
        <f t="shared" si="30"/>
        <v>143.07692307692307</v>
      </c>
      <c r="I71" s="173">
        <v>471</v>
      </c>
      <c r="J71" s="54">
        <f t="shared" si="31"/>
        <v>113.76811594202898</v>
      </c>
      <c r="K71" s="173">
        <v>6493</v>
      </c>
      <c r="L71" s="54">
        <f t="shared" si="32"/>
        <v>107.02159222020768</v>
      </c>
      <c r="M71" s="173">
        <v>418</v>
      </c>
      <c r="N71" s="95">
        <f t="shared" si="33"/>
        <v>91.86813186813187</v>
      </c>
      <c r="O71" s="174">
        <v>1400</v>
      </c>
      <c r="P71" s="54">
        <f t="shared" si="34"/>
        <v>105.26315789473684</v>
      </c>
    </row>
    <row r="72" spans="1:16" ht="17.25" customHeight="1">
      <c r="A72" s="1"/>
      <c r="B72" s="70" t="s">
        <v>24</v>
      </c>
      <c r="C72" s="173">
        <f>E72+G72+I72+K72+M72</f>
        <v>19994</v>
      </c>
      <c r="D72" s="95">
        <f t="shared" si="28"/>
        <v>104.07037268373934</v>
      </c>
      <c r="E72" s="174">
        <v>12660</v>
      </c>
      <c r="F72" s="54">
        <f t="shared" si="29"/>
        <v>108.32548986052879</v>
      </c>
      <c r="G72" s="173">
        <v>135</v>
      </c>
      <c r="H72" s="54">
        <f t="shared" si="30"/>
        <v>91.21621621621621</v>
      </c>
      <c r="I72" s="173">
        <v>396</v>
      </c>
      <c r="J72" s="54">
        <f t="shared" si="31"/>
        <v>88.78923766816143</v>
      </c>
      <c r="K72" s="173">
        <v>6184</v>
      </c>
      <c r="L72" s="54">
        <f t="shared" si="32"/>
        <v>95.56482769278318</v>
      </c>
      <c r="M72" s="173">
        <v>619</v>
      </c>
      <c r="N72" s="95">
        <f t="shared" si="33"/>
        <v>134.56521739130434</v>
      </c>
      <c r="O72" s="174">
        <v>1371</v>
      </c>
      <c r="P72" s="54">
        <f t="shared" si="34"/>
        <v>102.61976047904191</v>
      </c>
    </row>
    <row r="73" spans="1:16" ht="17.25" customHeight="1">
      <c r="A73" s="1"/>
      <c r="B73" s="70" t="s">
        <v>31</v>
      </c>
      <c r="C73" s="173">
        <f>E73+G73+I73+K73+M73</f>
        <v>17659</v>
      </c>
      <c r="D73" s="95">
        <f t="shared" si="28"/>
        <v>94.47862607672141</v>
      </c>
      <c r="E73" s="174">
        <v>10935</v>
      </c>
      <c r="F73" s="54">
        <f t="shared" si="29"/>
        <v>99.12972531955398</v>
      </c>
      <c r="G73" s="173">
        <v>134</v>
      </c>
      <c r="H73" s="54">
        <f t="shared" si="30"/>
        <v>85.35031847133759</v>
      </c>
      <c r="I73" s="173">
        <v>353</v>
      </c>
      <c r="J73" s="54">
        <f t="shared" si="31"/>
        <v>87.59305210918114</v>
      </c>
      <c r="K73" s="173">
        <v>5579</v>
      </c>
      <c r="L73" s="54">
        <f t="shared" si="32"/>
        <v>85.35801713586292</v>
      </c>
      <c r="M73" s="173">
        <v>658</v>
      </c>
      <c r="N73" s="95">
        <f t="shared" si="33"/>
        <v>116.66666666666667</v>
      </c>
      <c r="O73" s="174">
        <v>1444</v>
      </c>
      <c r="P73" s="54">
        <f t="shared" si="34"/>
        <v>89.74518334369174</v>
      </c>
    </row>
    <row r="74" spans="1:16" ht="17.25" customHeight="1">
      <c r="A74" s="1"/>
      <c r="B74" s="443" t="s">
        <v>17</v>
      </c>
      <c r="C74" s="515">
        <f>SUM(C71:C73)</f>
        <v>57500</v>
      </c>
      <c r="D74" s="455">
        <f t="shared" si="28"/>
        <v>101.8997660735805</v>
      </c>
      <c r="E74" s="516">
        <f>SUM(E71:E73)</f>
        <v>35874</v>
      </c>
      <c r="F74" s="455">
        <f t="shared" si="29"/>
        <v>104.96532755946981</v>
      </c>
      <c r="G74" s="515">
        <f>SUM(G71:G73)</f>
        <v>455</v>
      </c>
      <c r="H74" s="455">
        <f t="shared" si="30"/>
        <v>104.59770114942528</v>
      </c>
      <c r="I74" s="515">
        <f>SUM(I71:I73)</f>
        <v>1220</v>
      </c>
      <c r="J74" s="455">
        <f t="shared" si="31"/>
        <v>96.59540775930324</v>
      </c>
      <c r="K74" s="515">
        <f>SUM(K71:K73)</f>
        <v>18256</v>
      </c>
      <c r="L74" s="455">
        <f t="shared" si="32"/>
        <v>95.71143965607634</v>
      </c>
      <c r="M74" s="515">
        <f>SUM(M71:M73)</f>
        <v>1695</v>
      </c>
      <c r="N74" s="455">
        <f t="shared" si="33"/>
        <v>114.60446247464505</v>
      </c>
      <c r="O74" s="516">
        <f>SUM(O71:O73)</f>
        <v>4215</v>
      </c>
      <c r="P74" s="455">
        <f t="shared" si="34"/>
        <v>98.59649122807016</v>
      </c>
    </row>
    <row r="75" spans="1:16" ht="17.25" customHeight="1">
      <c r="A75" s="1"/>
      <c r="B75" s="70" t="s">
        <v>26</v>
      </c>
      <c r="C75" s="173">
        <f>E75+G75+I75+K75+M75</f>
        <v>16551</v>
      </c>
      <c r="D75" s="95">
        <f t="shared" si="28"/>
        <v>86.10894334321836</v>
      </c>
      <c r="E75" s="174">
        <v>10526</v>
      </c>
      <c r="F75" s="54">
        <f t="shared" si="29"/>
        <v>90.04277159965783</v>
      </c>
      <c r="G75" s="173">
        <v>180</v>
      </c>
      <c r="H75" s="54">
        <f t="shared" si="30"/>
        <v>105.26315789473684</v>
      </c>
      <c r="I75" s="173">
        <v>353</v>
      </c>
      <c r="J75" s="54">
        <f t="shared" si="31"/>
        <v>89.14141414141415</v>
      </c>
      <c r="K75" s="173">
        <v>4868</v>
      </c>
      <c r="L75" s="54">
        <f t="shared" si="32"/>
        <v>77.40499284464939</v>
      </c>
      <c r="M75" s="173">
        <v>624</v>
      </c>
      <c r="N75" s="95">
        <f t="shared" si="33"/>
        <v>92.44444444444444</v>
      </c>
      <c r="O75" s="174">
        <v>1396</v>
      </c>
      <c r="P75" s="54">
        <f t="shared" si="34"/>
        <v>86.6542520173805</v>
      </c>
    </row>
    <row r="76" spans="1:16" ht="17.25" customHeight="1">
      <c r="A76" s="1"/>
      <c r="B76" s="70" t="s">
        <v>27</v>
      </c>
      <c r="C76" s="173">
        <f>E76+G76+I76+K76+M76</f>
        <v>16382</v>
      </c>
      <c r="D76" s="54">
        <f t="shared" si="28"/>
        <v>94.23607915324436</v>
      </c>
      <c r="E76" s="174">
        <v>10649</v>
      </c>
      <c r="F76" s="54">
        <f t="shared" si="29"/>
        <v>99.15270018621975</v>
      </c>
      <c r="G76" s="173">
        <v>93</v>
      </c>
      <c r="H76" s="54">
        <f t="shared" si="30"/>
        <v>82.30088495575221</v>
      </c>
      <c r="I76" s="173">
        <v>301</v>
      </c>
      <c r="J76" s="54">
        <f t="shared" si="31"/>
        <v>80.4812834224599</v>
      </c>
      <c r="K76" s="173">
        <v>4827</v>
      </c>
      <c r="L76" s="54">
        <f t="shared" si="32"/>
        <v>85.99679315873864</v>
      </c>
      <c r="M76" s="173">
        <v>512</v>
      </c>
      <c r="N76" s="54">
        <f t="shared" si="33"/>
        <v>94.11764705882352</v>
      </c>
      <c r="O76" s="174">
        <v>1480</v>
      </c>
      <c r="P76" s="54">
        <f t="shared" si="34"/>
        <v>115.26479750778816</v>
      </c>
    </row>
    <row r="77" spans="1:16" ht="17.25" customHeight="1">
      <c r="A77" s="1"/>
      <c r="B77" s="70" t="s">
        <v>28</v>
      </c>
      <c r="C77" s="173">
        <f>E77+G77+I77+K77+M77</f>
        <v>16577</v>
      </c>
      <c r="D77" s="95">
        <f t="shared" si="28"/>
        <v>82.64944907015007</v>
      </c>
      <c r="E77" s="174">
        <v>10356</v>
      </c>
      <c r="F77" s="54">
        <f t="shared" si="29"/>
        <v>83.52286474715703</v>
      </c>
      <c r="G77" s="173">
        <v>104</v>
      </c>
      <c r="H77" s="54">
        <f t="shared" si="30"/>
        <v>92.03539823008849</v>
      </c>
      <c r="I77" s="173">
        <v>347</v>
      </c>
      <c r="J77" s="54">
        <f t="shared" si="31"/>
        <v>80.51044083526682</v>
      </c>
      <c r="K77" s="173">
        <v>5271</v>
      </c>
      <c r="L77" s="54">
        <f t="shared" si="32"/>
        <v>77.16293368467282</v>
      </c>
      <c r="M77" s="173">
        <v>499</v>
      </c>
      <c r="N77" s="95">
        <f t="shared" si="33"/>
        <v>176.32508833922262</v>
      </c>
      <c r="O77" s="174">
        <v>1477</v>
      </c>
      <c r="P77" s="54">
        <f t="shared" si="34"/>
        <v>100.47619047619048</v>
      </c>
    </row>
    <row r="78" spans="1:16" ht="17.25" customHeight="1">
      <c r="A78" s="1"/>
      <c r="B78" s="472" t="s">
        <v>12</v>
      </c>
      <c r="C78" s="473">
        <f>SUM(C75:C77)</f>
        <v>49510</v>
      </c>
      <c r="D78" s="474">
        <f t="shared" si="28"/>
        <v>87.37778405280436</v>
      </c>
      <c r="E78" s="475">
        <f>SUM(E75:E77)</f>
        <v>31531</v>
      </c>
      <c r="F78" s="476">
        <f t="shared" si="29"/>
        <v>90.5308794395475</v>
      </c>
      <c r="G78" s="473">
        <f>SUM(G75:G77)</f>
        <v>377</v>
      </c>
      <c r="H78" s="476">
        <f t="shared" si="30"/>
        <v>94.96221662468514</v>
      </c>
      <c r="I78" s="473">
        <f>SUM(I75:I77)</f>
        <v>1001</v>
      </c>
      <c r="J78" s="476">
        <f t="shared" si="31"/>
        <v>83.34721065778517</v>
      </c>
      <c r="K78" s="473">
        <f>SUM(K75:K77)</f>
        <v>14966</v>
      </c>
      <c r="L78" s="476">
        <f t="shared" si="32"/>
        <v>79.89110126514707</v>
      </c>
      <c r="M78" s="473">
        <f>SUM(M75:M77)</f>
        <v>1635</v>
      </c>
      <c r="N78" s="474">
        <f t="shared" si="33"/>
        <v>108.85486018641811</v>
      </c>
      <c r="O78" s="475">
        <f>SUM(O75:O77)</f>
        <v>4353</v>
      </c>
      <c r="P78" s="476">
        <f t="shared" si="34"/>
        <v>99.72508591065292</v>
      </c>
    </row>
    <row r="79" spans="1:16" ht="17.25" customHeight="1">
      <c r="A79" s="1"/>
      <c r="B79" s="466" t="s">
        <v>124</v>
      </c>
      <c r="C79" s="467">
        <f>C74+C78</f>
        <v>107010</v>
      </c>
      <c r="D79" s="468">
        <f t="shared" si="28"/>
        <v>94.62375099478292</v>
      </c>
      <c r="E79" s="469">
        <f>E74+E78</f>
        <v>67405</v>
      </c>
      <c r="F79" s="470">
        <f t="shared" si="29"/>
        <v>97.67991189171956</v>
      </c>
      <c r="G79" s="467">
        <f>G74+G78</f>
        <v>832</v>
      </c>
      <c r="H79" s="470">
        <f t="shared" si="30"/>
        <v>100</v>
      </c>
      <c r="I79" s="467">
        <f>I74+I78</f>
        <v>2221</v>
      </c>
      <c r="J79" s="470">
        <f t="shared" si="31"/>
        <v>90.13798701298701</v>
      </c>
      <c r="K79" s="467">
        <f>K74+K78</f>
        <v>33222</v>
      </c>
      <c r="L79" s="470">
        <f t="shared" si="32"/>
        <v>87.87261618218848</v>
      </c>
      <c r="M79" s="467">
        <f>M74+M78</f>
        <v>3330</v>
      </c>
      <c r="N79" s="468">
        <f t="shared" si="33"/>
        <v>111.70748071117076</v>
      </c>
      <c r="O79" s="469">
        <f>O74+O78</f>
        <v>8568</v>
      </c>
      <c r="P79" s="471">
        <f t="shared" si="34"/>
        <v>99.16666666666667</v>
      </c>
    </row>
    <row r="80" spans="1:16" ht="17.25" customHeight="1">
      <c r="A80" s="1"/>
      <c r="B80" s="70" t="s">
        <v>37</v>
      </c>
      <c r="C80" s="173">
        <f>E80+G80+I80+K80+M80</f>
        <v>15045</v>
      </c>
      <c r="D80" s="95">
        <f t="shared" si="28"/>
        <v>80.5277525022748</v>
      </c>
      <c r="E80" s="174">
        <v>9059</v>
      </c>
      <c r="F80" s="54">
        <f t="shared" si="29"/>
        <v>79.00061044737072</v>
      </c>
      <c r="G80" s="173">
        <v>111</v>
      </c>
      <c r="H80" s="54">
        <f t="shared" si="30"/>
        <v>63.42857142857142</v>
      </c>
      <c r="I80" s="173">
        <v>304</v>
      </c>
      <c r="J80" s="54">
        <f t="shared" si="31"/>
        <v>80.42328042328042</v>
      </c>
      <c r="K80" s="173">
        <v>5101</v>
      </c>
      <c r="L80" s="54">
        <f t="shared" si="32"/>
        <v>83.56815203145477</v>
      </c>
      <c r="M80" s="173">
        <v>470</v>
      </c>
      <c r="N80" s="95">
        <f t="shared" si="33"/>
        <v>84.07871198568873</v>
      </c>
      <c r="O80" s="174">
        <v>1355</v>
      </c>
      <c r="P80" s="54">
        <f t="shared" si="34"/>
        <v>85.92263792010147</v>
      </c>
    </row>
    <row r="81" spans="1:16" ht="17.25" customHeight="1">
      <c r="A81" s="1"/>
      <c r="B81" s="70" t="s">
        <v>40</v>
      </c>
      <c r="C81" s="173">
        <f>E81+G81+I81+K81+M81</f>
        <v>14504</v>
      </c>
      <c r="D81" s="95">
        <f t="shared" si="28"/>
        <v>85.9903954467303</v>
      </c>
      <c r="E81" s="174">
        <v>8783</v>
      </c>
      <c r="F81" s="54">
        <f t="shared" si="29"/>
        <v>85.98139990210476</v>
      </c>
      <c r="G81" s="173">
        <v>84</v>
      </c>
      <c r="H81" s="54">
        <f t="shared" si="30"/>
        <v>68.85245901639344</v>
      </c>
      <c r="I81" s="173">
        <v>298</v>
      </c>
      <c r="J81" s="54">
        <f t="shared" si="31"/>
        <v>91.9753086419753</v>
      </c>
      <c r="K81" s="173">
        <v>4960</v>
      </c>
      <c r="L81" s="54">
        <f t="shared" si="32"/>
        <v>88.82521489971347</v>
      </c>
      <c r="M81" s="173">
        <v>379</v>
      </c>
      <c r="N81" s="95">
        <f t="shared" si="33"/>
        <v>60.932475884244376</v>
      </c>
      <c r="O81" s="174">
        <v>988</v>
      </c>
      <c r="P81" s="54">
        <f t="shared" si="34"/>
        <v>79.03999999999999</v>
      </c>
    </row>
    <row r="82" spans="1:16" ht="17.25" customHeight="1">
      <c r="A82" s="1"/>
      <c r="B82" s="70" t="s">
        <v>54</v>
      </c>
      <c r="C82" s="173">
        <f>E82+G82+I82+K82+M82</f>
        <v>17607</v>
      </c>
      <c r="D82" s="95">
        <f t="shared" si="28"/>
        <v>88.95119733252501</v>
      </c>
      <c r="E82" s="174">
        <v>10528</v>
      </c>
      <c r="F82" s="54">
        <f t="shared" si="29"/>
        <v>86.2102849656076</v>
      </c>
      <c r="G82" s="173">
        <v>115</v>
      </c>
      <c r="H82" s="54">
        <f t="shared" si="30"/>
        <v>83.33333333333334</v>
      </c>
      <c r="I82" s="173">
        <v>388</v>
      </c>
      <c r="J82" s="54">
        <f t="shared" si="31"/>
        <v>87.78280542986425</v>
      </c>
      <c r="K82" s="173">
        <v>6100</v>
      </c>
      <c r="L82" s="54">
        <f t="shared" si="32"/>
        <v>95.88179817667401</v>
      </c>
      <c r="M82" s="173">
        <v>476</v>
      </c>
      <c r="N82" s="95">
        <f t="shared" si="33"/>
        <v>74.375</v>
      </c>
      <c r="O82" s="174">
        <v>1385</v>
      </c>
      <c r="P82" s="54">
        <f t="shared" si="34"/>
        <v>94.02579769178547</v>
      </c>
    </row>
    <row r="83" spans="1:16" ht="17.25" customHeight="1">
      <c r="A83" s="1"/>
      <c r="B83" s="477" t="s">
        <v>14</v>
      </c>
      <c r="C83" s="478">
        <f>SUM(C80:C82)</f>
        <v>47156</v>
      </c>
      <c r="D83" s="456">
        <f t="shared" si="28"/>
        <v>85.20526163631106</v>
      </c>
      <c r="E83" s="479">
        <f>SUM(E80:E82)</f>
        <v>28370</v>
      </c>
      <c r="F83" s="459">
        <f t="shared" si="29"/>
        <v>83.70213017053165</v>
      </c>
      <c r="G83" s="478">
        <f>SUM(G80:G82)</f>
        <v>310</v>
      </c>
      <c r="H83" s="459">
        <f t="shared" si="30"/>
        <v>71.26436781609196</v>
      </c>
      <c r="I83" s="478">
        <f>SUM(I80:I82)</f>
        <v>990</v>
      </c>
      <c r="J83" s="459">
        <f t="shared" si="31"/>
        <v>86.53846153846155</v>
      </c>
      <c r="K83" s="478">
        <f>SUM(K80:K82)</f>
        <v>16161</v>
      </c>
      <c r="L83" s="459">
        <f t="shared" si="32"/>
        <v>89.53462603878116</v>
      </c>
      <c r="M83" s="478">
        <f>SUM(M80:M82)</f>
        <v>1325</v>
      </c>
      <c r="N83" s="456">
        <f t="shared" si="33"/>
        <v>72.7622185612301</v>
      </c>
      <c r="O83" s="479">
        <f>SUM(O80:O82)</f>
        <v>3728</v>
      </c>
      <c r="P83" s="459">
        <f t="shared" si="34"/>
        <v>86.69767441860465</v>
      </c>
    </row>
    <row r="84" spans="1:16" ht="17.25" customHeight="1">
      <c r="A84" s="1"/>
      <c r="B84" s="70" t="s">
        <v>20</v>
      </c>
      <c r="C84" s="173">
        <f>E84+G84+I84+K84+M84</f>
        <v>18066</v>
      </c>
      <c r="D84" s="95">
        <f t="shared" si="28"/>
        <v>90.41137023320988</v>
      </c>
      <c r="E84" s="174">
        <v>11003</v>
      </c>
      <c r="F84" s="54">
        <f t="shared" si="29"/>
        <v>88.76966518757563</v>
      </c>
      <c r="G84" s="173">
        <v>122</v>
      </c>
      <c r="H84" s="54">
        <f t="shared" si="30"/>
        <v>89.05109489051095</v>
      </c>
      <c r="I84" s="173">
        <v>404</v>
      </c>
      <c r="J84" s="54">
        <f t="shared" si="31"/>
        <v>87.25701943844493</v>
      </c>
      <c r="K84" s="173">
        <v>6018</v>
      </c>
      <c r="L84" s="54">
        <f t="shared" si="32"/>
        <v>92.51345119139124</v>
      </c>
      <c r="M84" s="173">
        <v>519</v>
      </c>
      <c r="N84" s="95">
        <f t="shared" si="33"/>
        <v>107.67634854771784</v>
      </c>
      <c r="O84" s="174">
        <v>1359</v>
      </c>
      <c r="P84" s="54">
        <f t="shared" si="34"/>
        <v>88.88162197514716</v>
      </c>
    </row>
    <row r="85" spans="1:16" ht="17.25" customHeight="1">
      <c r="A85" s="1"/>
      <c r="B85" s="70" t="s">
        <v>21</v>
      </c>
      <c r="C85" s="173">
        <f>E85+G85+I85+K85+M85</f>
        <v>18870</v>
      </c>
      <c r="D85" s="95">
        <f t="shared" si="28"/>
        <v>90.84344309647602</v>
      </c>
      <c r="E85" s="174">
        <v>11693</v>
      </c>
      <c r="F85" s="54">
        <f t="shared" si="29"/>
        <v>89.85629754860524</v>
      </c>
      <c r="G85" s="173">
        <v>121</v>
      </c>
      <c r="H85" s="54">
        <f t="shared" si="30"/>
        <v>68.36158192090396</v>
      </c>
      <c r="I85" s="173">
        <v>355</v>
      </c>
      <c r="J85" s="54">
        <f t="shared" si="31"/>
        <v>85.13189448441247</v>
      </c>
      <c r="K85" s="173">
        <v>6178</v>
      </c>
      <c r="L85" s="54">
        <f t="shared" si="32"/>
        <v>93.16845121399487</v>
      </c>
      <c r="M85" s="173">
        <v>523</v>
      </c>
      <c r="N85" s="95">
        <f t="shared" si="33"/>
        <v>97.94007490636703</v>
      </c>
      <c r="O85" s="174">
        <v>1438</v>
      </c>
      <c r="P85" s="54">
        <f t="shared" si="34"/>
        <v>86.05625374027528</v>
      </c>
    </row>
    <row r="86" spans="1:16" ht="17.25" customHeight="1">
      <c r="A86" s="1"/>
      <c r="B86" s="70" t="s">
        <v>22</v>
      </c>
      <c r="C86" s="173">
        <f>E86+G86+I86+K86+M86</f>
        <v>16317</v>
      </c>
      <c r="D86" s="95">
        <f t="shared" si="28"/>
        <v>84.56156716417911</v>
      </c>
      <c r="E86" s="174">
        <v>10301</v>
      </c>
      <c r="F86" s="54">
        <f t="shared" si="29"/>
        <v>85.26612035427532</v>
      </c>
      <c r="G86" s="173">
        <v>116</v>
      </c>
      <c r="H86" s="54">
        <f t="shared" si="30"/>
        <v>76.82119205298014</v>
      </c>
      <c r="I86" s="173">
        <v>346</v>
      </c>
      <c r="J86" s="54">
        <f t="shared" si="31"/>
        <v>87.1536523929471</v>
      </c>
      <c r="K86" s="173">
        <v>5193</v>
      </c>
      <c r="L86" s="54">
        <f t="shared" si="32"/>
        <v>84.61789147792081</v>
      </c>
      <c r="M86" s="173">
        <v>361</v>
      </c>
      <c r="N86" s="95">
        <f t="shared" si="33"/>
        <v>68.11320754716981</v>
      </c>
      <c r="O86" s="174">
        <v>1334</v>
      </c>
      <c r="P86" s="54">
        <f t="shared" si="34"/>
        <v>96.38728323699422</v>
      </c>
    </row>
    <row r="87" spans="1:16" ht="17.25" customHeight="1">
      <c r="A87" s="1"/>
      <c r="B87" s="477" t="s">
        <v>16</v>
      </c>
      <c r="C87" s="473">
        <f>SUM(C84:C86)</f>
        <v>53253</v>
      </c>
      <c r="D87" s="474">
        <f aca="true" t="shared" si="35" ref="D87:D104">C87/C69*100</f>
        <v>88.68109908409659</v>
      </c>
      <c r="E87" s="475">
        <f>SUM(E84:E86)</f>
        <v>32997</v>
      </c>
      <c r="F87" s="476">
        <f aca="true" t="shared" si="36" ref="F87:F104">E87/E69*100</f>
        <v>88.01781856011097</v>
      </c>
      <c r="G87" s="473">
        <f>SUM(G84:G86)</f>
        <v>359</v>
      </c>
      <c r="H87" s="476">
        <f aca="true" t="shared" si="37" ref="H87:H104">G87/G69*100</f>
        <v>77.20430107526882</v>
      </c>
      <c r="I87" s="473">
        <f>SUM(I84:I86)</f>
        <v>1105</v>
      </c>
      <c r="J87" s="476">
        <f aca="true" t="shared" si="38" ref="J87:J104">I87/I69*100</f>
        <v>86.530931871574</v>
      </c>
      <c r="K87" s="473">
        <f>SUM(K84:K86)</f>
        <v>17389</v>
      </c>
      <c r="L87" s="476">
        <f aca="true" t="shared" si="39" ref="L87:L104">K87/K69*100</f>
        <v>90.22466663207595</v>
      </c>
      <c r="M87" s="473">
        <f>SUM(M84:M86)</f>
        <v>1403</v>
      </c>
      <c r="N87" s="474">
        <f aca="true" t="shared" si="40" ref="N87:N104">M87/M69*100</f>
        <v>90.7503234152652</v>
      </c>
      <c r="O87" s="475">
        <f>SUM(O84:O86)</f>
        <v>4131</v>
      </c>
      <c r="P87" s="476">
        <f aca="true" t="shared" si="41" ref="P87:P104">O87/O69*100</f>
        <v>90.11780104712042</v>
      </c>
    </row>
    <row r="88" spans="1:16" ht="17.25" customHeight="1" thickBot="1">
      <c r="A88" s="1"/>
      <c r="B88" s="502" t="s">
        <v>128</v>
      </c>
      <c r="C88" s="503">
        <f>C83+C87</f>
        <v>100409</v>
      </c>
      <c r="D88" s="498">
        <f t="shared" si="35"/>
        <v>87.01405619009654</v>
      </c>
      <c r="E88" s="504">
        <f>E83+E87</f>
        <v>61367</v>
      </c>
      <c r="F88" s="497">
        <f t="shared" si="36"/>
        <v>85.96864799742235</v>
      </c>
      <c r="G88" s="503">
        <f>G83+G87</f>
        <v>669</v>
      </c>
      <c r="H88" s="497">
        <f t="shared" si="37"/>
        <v>74.33333333333333</v>
      </c>
      <c r="I88" s="503">
        <f>I83+I87</f>
        <v>2095</v>
      </c>
      <c r="J88" s="497">
        <f t="shared" si="38"/>
        <v>86.53448988021478</v>
      </c>
      <c r="K88" s="503">
        <f>K83+K87</f>
        <v>33550</v>
      </c>
      <c r="L88" s="497">
        <f t="shared" si="39"/>
        <v>89.89095195991747</v>
      </c>
      <c r="M88" s="503">
        <f>M83+M87</f>
        <v>2728</v>
      </c>
      <c r="N88" s="498">
        <f t="shared" si="40"/>
        <v>81.02168102168102</v>
      </c>
      <c r="O88" s="504">
        <f>O83+O87</f>
        <v>7859</v>
      </c>
      <c r="P88" s="500">
        <f t="shared" si="41"/>
        <v>88.46240432237731</v>
      </c>
    </row>
    <row r="89" spans="1:16" ht="17.25" customHeight="1">
      <c r="A89" s="1"/>
      <c r="B89" s="172" t="s">
        <v>129</v>
      </c>
      <c r="C89" s="173">
        <f>E89+G89+I89+K89+M89</f>
        <v>16653</v>
      </c>
      <c r="D89" s="95">
        <f t="shared" si="35"/>
        <v>83.90688769083489</v>
      </c>
      <c r="E89" s="174">
        <v>10301</v>
      </c>
      <c r="F89" s="54">
        <f t="shared" si="36"/>
        <v>83.89119635149443</v>
      </c>
      <c r="G89" s="173">
        <v>122</v>
      </c>
      <c r="H89" s="54">
        <f t="shared" si="37"/>
        <v>65.59139784946237</v>
      </c>
      <c r="I89" s="173">
        <v>327</v>
      </c>
      <c r="J89" s="54">
        <f t="shared" si="38"/>
        <v>69.42675159235668</v>
      </c>
      <c r="K89" s="173">
        <v>5602</v>
      </c>
      <c r="L89" s="54">
        <f t="shared" si="39"/>
        <v>86.27752964731249</v>
      </c>
      <c r="M89" s="173">
        <v>301</v>
      </c>
      <c r="N89" s="95">
        <f t="shared" si="40"/>
        <v>72.00956937799043</v>
      </c>
      <c r="O89" s="174">
        <v>1294</v>
      </c>
      <c r="P89" s="54">
        <f t="shared" si="41"/>
        <v>92.42857142857143</v>
      </c>
    </row>
    <row r="90" spans="1:16" ht="17.25" customHeight="1">
      <c r="A90" s="1"/>
      <c r="B90" s="70" t="s">
        <v>24</v>
      </c>
      <c r="C90" s="173">
        <f>E90+G90+I90+K90+M90</f>
        <v>18255</v>
      </c>
      <c r="D90" s="95">
        <f t="shared" si="35"/>
        <v>91.30239071721516</v>
      </c>
      <c r="E90" s="174">
        <v>11491</v>
      </c>
      <c r="F90" s="54">
        <f t="shared" si="36"/>
        <v>90.76619273301738</v>
      </c>
      <c r="G90" s="173">
        <v>127</v>
      </c>
      <c r="H90" s="54">
        <f t="shared" si="37"/>
        <v>94.07407407407408</v>
      </c>
      <c r="I90" s="173">
        <v>330</v>
      </c>
      <c r="J90" s="54">
        <f t="shared" si="38"/>
        <v>83.33333333333334</v>
      </c>
      <c r="K90" s="173">
        <v>5983</v>
      </c>
      <c r="L90" s="54">
        <f t="shared" si="39"/>
        <v>96.7496765847348</v>
      </c>
      <c r="M90" s="173">
        <v>324</v>
      </c>
      <c r="N90" s="95">
        <f t="shared" si="40"/>
        <v>52.34248788368336</v>
      </c>
      <c r="O90" s="174">
        <v>1186</v>
      </c>
      <c r="P90" s="54">
        <f t="shared" si="41"/>
        <v>86.50619985412108</v>
      </c>
    </row>
    <row r="91" spans="1:16" ht="17.25" customHeight="1">
      <c r="A91" s="1"/>
      <c r="B91" s="70" t="s">
        <v>31</v>
      </c>
      <c r="C91" s="173">
        <f>E91+G91+I91+K91+M91</f>
        <v>19115</v>
      </c>
      <c r="D91" s="95">
        <f t="shared" si="35"/>
        <v>108.24508749079789</v>
      </c>
      <c r="E91" s="174">
        <v>11970</v>
      </c>
      <c r="F91" s="54">
        <f t="shared" si="36"/>
        <v>109.46502057613168</v>
      </c>
      <c r="G91" s="173">
        <v>107</v>
      </c>
      <c r="H91" s="54">
        <f t="shared" si="37"/>
        <v>79.8507462686567</v>
      </c>
      <c r="I91" s="173">
        <v>371</v>
      </c>
      <c r="J91" s="54">
        <f t="shared" si="38"/>
        <v>105.09915014164307</v>
      </c>
      <c r="K91" s="173">
        <v>6139</v>
      </c>
      <c r="L91" s="54">
        <f t="shared" si="39"/>
        <v>110.03764115432872</v>
      </c>
      <c r="M91" s="173">
        <v>528</v>
      </c>
      <c r="N91" s="95">
        <f t="shared" si="40"/>
        <v>80.24316109422493</v>
      </c>
      <c r="O91" s="174">
        <v>1368</v>
      </c>
      <c r="P91" s="54">
        <f t="shared" si="41"/>
        <v>94.73684210526315</v>
      </c>
    </row>
    <row r="92" spans="1:16" ht="17.25" customHeight="1">
      <c r="A92" s="1"/>
      <c r="B92" s="543" t="s">
        <v>17</v>
      </c>
      <c r="C92" s="552">
        <f>SUM(C89:C91)</f>
        <v>54023</v>
      </c>
      <c r="D92" s="549">
        <f t="shared" si="35"/>
        <v>93.95304347826087</v>
      </c>
      <c r="E92" s="553">
        <f>SUM(E89:E91)</f>
        <v>33762</v>
      </c>
      <c r="F92" s="549">
        <f t="shared" si="36"/>
        <v>94.11272788091654</v>
      </c>
      <c r="G92" s="552">
        <f>SUM(G89:G91)</f>
        <v>356</v>
      </c>
      <c r="H92" s="549">
        <f t="shared" si="37"/>
        <v>78.24175824175825</v>
      </c>
      <c r="I92" s="552">
        <f>SUM(I89:I91)</f>
        <v>1028</v>
      </c>
      <c r="J92" s="549">
        <f t="shared" si="38"/>
        <v>84.26229508196721</v>
      </c>
      <c r="K92" s="552">
        <f>SUM(K89:K91)</f>
        <v>17724</v>
      </c>
      <c r="L92" s="549">
        <f t="shared" si="39"/>
        <v>97.08588957055214</v>
      </c>
      <c r="M92" s="552">
        <f>SUM(M89:M91)</f>
        <v>1153</v>
      </c>
      <c r="N92" s="549">
        <f t="shared" si="40"/>
        <v>68.023598820059</v>
      </c>
      <c r="O92" s="553">
        <f>SUM(O89:O91)</f>
        <v>3848</v>
      </c>
      <c r="P92" s="549">
        <f t="shared" si="41"/>
        <v>91.29300118623962</v>
      </c>
    </row>
    <row r="93" spans="1:16" ht="17.25" customHeight="1">
      <c r="A93" s="1"/>
      <c r="B93" s="70" t="s">
        <v>26</v>
      </c>
      <c r="C93" s="173">
        <f>E93+G93+I93+K93+M93</f>
        <v>19628</v>
      </c>
      <c r="D93" s="95">
        <f t="shared" si="35"/>
        <v>118.59102169053229</v>
      </c>
      <c r="E93" s="174">
        <v>12339</v>
      </c>
      <c r="F93" s="54">
        <f t="shared" si="36"/>
        <v>117.22401672050162</v>
      </c>
      <c r="G93" s="173">
        <v>222</v>
      </c>
      <c r="H93" s="54">
        <f t="shared" si="37"/>
        <v>123.33333333333334</v>
      </c>
      <c r="I93" s="173">
        <v>356</v>
      </c>
      <c r="J93" s="54">
        <f t="shared" si="38"/>
        <v>100.84985835694052</v>
      </c>
      <c r="K93" s="173">
        <v>6142</v>
      </c>
      <c r="L93" s="54">
        <f t="shared" si="39"/>
        <v>126.1709120788825</v>
      </c>
      <c r="M93" s="173">
        <v>569</v>
      </c>
      <c r="N93" s="95">
        <f t="shared" si="40"/>
        <v>91.18589743589743</v>
      </c>
      <c r="O93" s="174">
        <v>1494</v>
      </c>
      <c r="P93" s="54">
        <f t="shared" si="41"/>
        <v>107.02005730659026</v>
      </c>
    </row>
    <row r="94" spans="1:16" ht="17.25" customHeight="1">
      <c r="A94" s="1"/>
      <c r="B94" s="70" t="s">
        <v>27</v>
      </c>
      <c r="C94" s="173">
        <f>E94+G94+I94+K94+M94</f>
        <v>16880</v>
      </c>
      <c r="D94" s="54">
        <f t="shared" si="35"/>
        <v>103.03992186546209</v>
      </c>
      <c r="E94" s="174">
        <v>10399</v>
      </c>
      <c r="F94" s="54">
        <f t="shared" si="36"/>
        <v>97.65236172410555</v>
      </c>
      <c r="G94" s="173">
        <v>88</v>
      </c>
      <c r="H94" s="54">
        <f t="shared" si="37"/>
        <v>94.6236559139785</v>
      </c>
      <c r="I94" s="173">
        <v>299</v>
      </c>
      <c r="J94" s="54">
        <f t="shared" si="38"/>
        <v>99.33554817275747</v>
      </c>
      <c r="K94" s="173">
        <v>5489</v>
      </c>
      <c r="L94" s="54">
        <f t="shared" si="39"/>
        <v>113.71452247772945</v>
      </c>
      <c r="M94" s="173">
        <v>605</v>
      </c>
      <c r="N94" s="54">
        <f t="shared" si="40"/>
        <v>118.1640625</v>
      </c>
      <c r="O94" s="174">
        <v>1367</v>
      </c>
      <c r="P94" s="54">
        <f t="shared" si="41"/>
        <v>92.36486486486486</v>
      </c>
    </row>
    <row r="95" spans="1:16" ht="17.25" customHeight="1">
      <c r="A95" s="1"/>
      <c r="B95" s="70" t="s">
        <v>28</v>
      </c>
      <c r="C95" s="173">
        <f>E95+G95+I95+K95+M95</f>
        <v>16278</v>
      </c>
      <c r="D95" s="95">
        <f t="shared" si="35"/>
        <v>98.19629607287204</v>
      </c>
      <c r="E95" s="174">
        <v>10362</v>
      </c>
      <c r="F95" s="54">
        <f t="shared" si="36"/>
        <v>100.05793742757822</v>
      </c>
      <c r="G95" s="173">
        <v>112</v>
      </c>
      <c r="H95" s="54">
        <f t="shared" si="37"/>
        <v>107.6923076923077</v>
      </c>
      <c r="I95" s="173">
        <v>356</v>
      </c>
      <c r="J95" s="54">
        <f t="shared" si="38"/>
        <v>102.59365994236312</v>
      </c>
      <c r="K95" s="173">
        <v>5229</v>
      </c>
      <c r="L95" s="54">
        <f t="shared" si="39"/>
        <v>99.20318725099602</v>
      </c>
      <c r="M95" s="173">
        <v>219</v>
      </c>
      <c r="N95" s="95">
        <f t="shared" si="40"/>
        <v>43.8877755511022</v>
      </c>
      <c r="O95" s="174">
        <v>1274</v>
      </c>
      <c r="P95" s="54">
        <f t="shared" si="41"/>
        <v>86.25592417061611</v>
      </c>
    </row>
    <row r="96" spans="1:16" ht="17.25" customHeight="1">
      <c r="A96" s="1"/>
      <c r="B96" s="554" t="s">
        <v>12</v>
      </c>
      <c r="C96" s="555">
        <f>SUM(C93:C95)</f>
        <v>52786</v>
      </c>
      <c r="D96" s="556">
        <f t="shared" si="35"/>
        <v>106.61684508180164</v>
      </c>
      <c r="E96" s="557">
        <f>SUM(E93:E95)</f>
        <v>33100</v>
      </c>
      <c r="F96" s="558">
        <f t="shared" si="36"/>
        <v>104.97605531064667</v>
      </c>
      <c r="G96" s="555">
        <f>SUM(G93:G95)</f>
        <v>422</v>
      </c>
      <c r="H96" s="558">
        <f t="shared" si="37"/>
        <v>111.93633952254642</v>
      </c>
      <c r="I96" s="555">
        <f>SUM(I93:I95)</f>
        <v>1011</v>
      </c>
      <c r="J96" s="558">
        <f t="shared" si="38"/>
        <v>100.99900099900101</v>
      </c>
      <c r="K96" s="555">
        <f>SUM(K93:K95)</f>
        <v>16860</v>
      </c>
      <c r="L96" s="558">
        <f t="shared" si="39"/>
        <v>112.65535213149806</v>
      </c>
      <c r="M96" s="555">
        <f>SUM(M93:M95)</f>
        <v>1393</v>
      </c>
      <c r="N96" s="556">
        <f t="shared" si="40"/>
        <v>85.19877675840979</v>
      </c>
      <c r="O96" s="557">
        <f>SUM(O93:O95)</f>
        <v>4135</v>
      </c>
      <c r="P96" s="558">
        <f t="shared" si="41"/>
        <v>94.99195956811394</v>
      </c>
    </row>
    <row r="97" spans="1:16" ht="17.25" customHeight="1">
      <c r="A97" s="1"/>
      <c r="B97" s="559" t="s">
        <v>131</v>
      </c>
      <c r="C97" s="560">
        <f>C92+C96</f>
        <v>106809</v>
      </c>
      <c r="D97" s="561">
        <f t="shared" si="35"/>
        <v>99.81216708718812</v>
      </c>
      <c r="E97" s="562">
        <f>E92+E96</f>
        <v>66862</v>
      </c>
      <c r="F97" s="563">
        <f t="shared" si="36"/>
        <v>99.19442177879979</v>
      </c>
      <c r="G97" s="560">
        <f>G92+G96</f>
        <v>778</v>
      </c>
      <c r="H97" s="563">
        <f t="shared" si="37"/>
        <v>93.50961538461539</v>
      </c>
      <c r="I97" s="560">
        <f>I92+I96</f>
        <v>2039</v>
      </c>
      <c r="J97" s="563">
        <f t="shared" si="38"/>
        <v>91.80549302116164</v>
      </c>
      <c r="K97" s="560">
        <f>K92+K96</f>
        <v>34584</v>
      </c>
      <c r="L97" s="563">
        <f t="shared" si="39"/>
        <v>104.09969297453495</v>
      </c>
      <c r="M97" s="560">
        <f>M92+M96</f>
        <v>2546</v>
      </c>
      <c r="N97" s="561">
        <f t="shared" si="40"/>
        <v>76.45645645645645</v>
      </c>
      <c r="O97" s="562">
        <f>O92+O96</f>
        <v>7983</v>
      </c>
      <c r="P97" s="564">
        <f t="shared" si="41"/>
        <v>93.17226890756302</v>
      </c>
    </row>
    <row r="98" spans="1:16" ht="17.25" customHeight="1">
      <c r="A98" s="1"/>
      <c r="B98" s="70" t="s">
        <v>37</v>
      </c>
      <c r="C98" s="173">
        <f>E98+G98+I98+K98+M98</f>
        <v>16486</v>
      </c>
      <c r="D98" s="95">
        <f t="shared" si="35"/>
        <v>109.57793286806248</v>
      </c>
      <c r="E98" s="174">
        <v>10083</v>
      </c>
      <c r="F98" s="54">
        <f t="shared" si="36"/>
        <v>111.30367590241748</v>
      </c>
      <c r="G98" s="173">
        <v>98</v>
      </c>
      <c r="H98" s="54">
        <f t="shared" si="37"/>
        <v>88.28828828828829</v>
      </c>
      <c r="I98" s="173">
        <v>279</v>
      </c>
      <c r="J98" s="54">
        <f t="shared" si="38"/>
        <v>91.77631578947368</v>
      </c>
      <c r="K98" s="173">
        <v>5564</v>
      </c>
      <c r="L98" s="54">
        <f t="shared" si="39"/>
        <v>109.07665163693395</v>
      </c>
      <c r="M98" s="173">
        <v>462</v>
      </c>
      <c r="N98" s="95">
        <f t="shared" si="40"/>
        <v>98.29787234042553</v>
      </c>
      <c r="O98" s="174">
        <v>1324</v>
      </c>
      <c r="P98" s="54">
        <f t="shared" si="41"/>
        <v>97.71217712177122</v>
      </c>
    </row>
    <row r="99" spans="1:16" ht="17.25" customHeight="1">
      <c r="A99" s="1"/>
      <c r="B99" s="70" t="s">
        <v>40</v>
      </c>
      <c r="C99" s="173">
        <f>E99+G99+I99+K99+M99</f>
        <v>15026</v>
      </c>
      <c r="D99" s="95">
        <f t="shared" si="35"/>
        <v>103.59900717043575</v>
      </c>
      <c r="E99" s="174">
        <v>9267</v>
      </c>
      <c r="F99" s="54">
        <f t="shared" si="36"/>
        <v>105.51064556529658</v>
      </c>
      <c r="G99" s="173">
        <v>120</v>
      </c>
      <c r="H99" s="54">
        <f t="shared" si="37"/>
        <v>142.85714285714286</v>
      </c>
      <c r="I99" s="173">
        <v>270</v>
      </c>
      <c r="J99" s="54">
        <f t="shared" si="38"/>
        <v>90.60402684563759</v>
      </c>
      <c r="K99" s="173">
        <v>4902</v>
      </c>
      <c r="L99" s="54">
        <f t="shared" si="39"/>
        <v>98.83064516129032</v>
      </c>
      <c r="M99" s="173">
        <v>467</v>
      </c>
      <c r="N99" s="95">
        <f t="shared" si="40"/>
        <v>123.21899736147756</v>
      </c>
      <c r="O99" s="174">
        <v>1067</v>
      </c>
      <c r="P99" s="54">
        <f t="shared" si="41"/>
        <v>107.99595141700405</v>
      </c>
    </row>
    <row r="100" spans="1:16" ht="17.25" customHeight="1">
      <c r="A100" s="1"/>
      <c r="B100" s="70" t="s">
        <v>54</v>
      </c>
      <c r="C100" s="173">
        <f>E100+G100+I100+K100+M100</f>
        <v>16789</v>
      </c>
      <c r="D100" s="95">
        <f t="shared" si="35"/>
        <v>95.35412052024763</v>
      </c>
      <c r="E100" s="174">
        <v>10554</v>
      </c>
      <c r="F100" s="54">
        <f t="shared" si="36"/>
        <v>100.24696048632218</v>
      </c>
      <c r="G100" s="173">
        <v>83</v>
      </c>
      <c r="H100" s="54">
        <f t="shared" si="37"/>
        <v>72.17391304347827</v>
      </c>
      <c r="I100" s="173">
        <v>292</v>
      </c>
      <c r="J100" s="54">
        <f t="shared" si="38"/>
        <v>75.25773195876289</v>
      </c>
      <c r="K100" s="173">
        <v>5374</v>
      </c>
      <c r="L100" s="54">
        <f t="shared" si="39"/>
        <v>88.09836065573771</v>
      </c>
      <c r="M100" s="173">
        <v>486</v>
      </c>
      <c r="N100" s="95">
        <f t="shared" si="40"/>
        <v>102.10084033613444</v>
      </c>
      <c r="O100" s="174">
        <v>1300</v>
      </c>
      <c r="P100" s="54">
        <f t="shared" si="41"/>
        <v>93.86281588447653</v>
      </c>
    </row>
    <row r="101" spans="1:16" ht="17.25" customHeight="1">
      <c r="A101" s="1"/>
      <c r="B101" s="571" t="s">
        <v>14</v>
      </c>
      <c r="C101" s="572">
        <f>SUM(C98:C100)</f>
        <v>48301</v>
      </c>
      <c r="D101" s="550">
        <f t="shared" si="35"/>
        <v>102.42811095088642</v>
      </c>
      <c r="E101" s="573">
        <f>SUM(E98:E100)</f>
        <v>29904</v>
      </c>
      <c r="F101" s="551">
        <f t="shared" si="36"/>
        <v>105.4071201973916</v>
      </c>
      <c r="G101" s="572">
        <f>SUM(G98:G100)</f>
        <v>301</v>
      </c>
      <c r="H101" s="551">
        <f t="shared" si="37"/>
        <v>97.09677419354838</v>
      </c>
      <c r="I101" s="572">
        <f>SUM(I98:I100)</f>
        <v>841</v>
      </c>
      <c r="J101" s="551">
        <f t="shared" si="38"/>
        <v>84.94949494949495</v>
      </c>
      <c r="K101" s="572">
        <f>SUM(K98:K100)</f>
        <v>15840</v>
      </c>
      <c r="L101" s="551">
        <f t="shared" si="39"/>
        <v>98.0137367737145</v>
      </c>
      <c r="M101" s="572">
        <f>SUM(M98:M100)</f>
        <v>1415</v>
      </c>
      <c r="N101" s="550">
        <f t="shared" si="40"/>
        <v>106.79245283018868</v>
      </c>
      <c r="O101" s="573">
        <f>SUM(O98:O100)</f>
        <v>3691</v>
      </c>
      <c r="P101" s="551">
        <f t="shared" si="41"/>
        <v>99.00751072961373</v>
      </c>
    </row>
    <row r="102" spans="1:16" ht="17.25" customHeight="1">
      <c r="A102" s="1"/>
      <c r="B102" s="70" t="s">
        <v>20</v>
      </c>
      <c r="C102" s="173">
        <f>E102+G102+I102+K102+M102</f>
        <v>19115</v>
      </c>
      <c r="D102" s="95">
        <f t="shared" si="35"/>
        <v>105.8064873242555</v>
      </c>
      <c r="E102" s="174">
        <v>12005</v>
      </c>
      <c r="F102" s="54">
        <f t="shared" si="36"/>
        <v>109.10660728892121</v>
      </c>
      <c r="G102" s="173">
        <v>129</v>
      </c>
      <c r="H102" s="54">
        <f t="shared" si="37"/>
        <v>105.73770491803278</v>
      </c>
      <c r="I102" s="173">
        <v>345</v>
      </c>
      <c r="J102" s="54">
        <f t="shared" si="38"/>
        <v>85.39603960396039</v>
      </c>
      <c r="K102" s="173">
        <v>6066</v>
      </c>
      <c r="L102" s="54">
        <f t="shared" si="39"/>
        <v>100.7976071784646</v>
      </c>
      <c r="M102" s="173">
        <v>570</v>
      </c>
      <c r="N102" s="95">
        <f t="shared" si="40"/>
        <v>109.82658959537572</v>
      </c>
      <c r="O102" s="174">
        <v>1487</v>
      </c>
      <c r="P102" s="54">
        <f t="shared" si="41"/>
        <v>109.41869021339221</v>
      </c>
    </row>
    <row r="103" spans="1:16" ht="17.25" customHeight="1">
      <c r="A103" s="1"/>
      <c r="B103" s="70" t="s">
        <v>21</v>
      </c>
      <c r="C103" s="173">
        <f>E103+G103+I103+K103+M103</f>
        <v>19449</v>
      </c>
      <c r="D103" s="95">
        <f t="shared" si="35"/>
        <v>103.06836248012718</v>
      </c>
      <c r="E103" s="174">
        <v>12446</v>
      </c>
      <c r="F103" s="54">
        <f t="shared" si="36"/>
        <v>106.43975027794409</v>
      </c>
      <c r="G103" s="173">
        <v>116</v>
      </c>
      <c r="H103" s="54">
        <f t="shared" si="37"/>
        <v>95.86776859504133</v>
      </c>
      <c r="I103" s="173">
        <v>333</v>
      </c>
      <c r="J103" s="54">
        <f t="shared" si="38"/>
        <v>93.80281690140845</v>
      </c>
      <c r="K103" s="173">
        <v>6029</v>
      </c>
      <c r="L103" s="54">
        <f t="shared" si="39"/>
        <v>97.58821625121399</v>
      </c>
      <c r="M103" s="173">
        <v>525</v>
      </c>
      <c r="N103" s="95">
        <f t="shared" si="40"/>
        <v>100.38240917782026</v>
      </c>
      <c r="O103" s="174">
        <v>1429</v>
      </c>
      <c r="P103" s="54">
        <f t="shared" si="41"/>
        <v>99.37413073713492</v>
      </c>
    </row>
    <row r="104" spans="1:16" ht="17.25" customHeight="1">
      <c r="A104" s="1"/>
      <c r="B104" s="70" t="s">
        <v>22</v>
      </c>
      <c r="C104" s="173">
        <f>E104+G104+I104+K104+M104</f>
        <v>14207</v>
      </c>
      <c r="D104" s="95">
        <f t="shared" si="35"/>
        <v>87.06870135441565</v>
      </c>
      <c r="E104" s="174">
        <v>9034</v>
      </c>
      <c r="F104" s="54">
        <f t="shared" si="36"/>
        <v>87.70022327929328</v>
      </c>
      <c r="G104" s="173">
        <v>98</v>
      </c>
      <c r="H104" s="54">
        <f t="shared" si="37"/>
        <v>84.48275862068965</v>
      </c>
      <c r="I104" s="173">
        <v>232</v>
      </c>
      <c r="J104" s="54">
        <f t="shared" si="38"/>
        <v>67.05202312138728</v>
      </c>
      <c r="K104" s="173">
        <v>4470</v>
      </c>
      <c r="L104" s="54">
        <f t="shared" si="39"/>
        <v>86.07741190063547</v>
      </c>
      <c r="M104" s="173">
        <v>373</v>
      </c>
      <c r="N104" s="95">
        <f t="shared" si="40"/>
        <v>103.32409972299168</v>
      </c>
      <c r="O104" s="174">
        <v>1167</v>
      </c>
      <c r="P104" s="54">
        <f t="shared" si="41"/>
        <v>87.48125937031485</v>
      </c>
    </row>
    <row r="105" spans="1:16" ht="17.25" customHeight="1">
      <c r="A105" s="1"/>
      <c r="B105" s="571" t="s">
        <v>16</v>
      </c>
      <c r="C105" s="555">
        <f>SUM(C102:C104)</f>
        <v>52771</v>
      </c>
      <c r="D105" s="556">
        <f aca="true" t="shared" si="42" ref="D105:D122">C105/C87*100</f>
        <v>99.09488667305129</v>
      </c>
      <c r="E105" s="557">
        <f>SUM(E102:E104)</f>
        <v>33485</v>
      </c>
      <c r="F105" s="558">
        <f aca="true" t="shared" si="43" ref="F105:F122">E105/E87*100</f>
        <v>101.4789223262721</v>
      </c>
      <c r="G105" s="555">
        <f>SUM(G102:G104)</f>
        <v>343</v>
      </c>
      <c r="H105" s="558">
        <f aca="true" t="shared" si="44" ref="H105:H122">G105/G87*100</f>
        <v>95.54317548746518</v>
      </c>
      <c r="I105" s="555">
        <f>SUM(I102:I104)</f>
        <v>910</v>
      </c>
      <c r="J105" s="558">
        <f aca="true" t="shared" si="45" ref="J105:J122">I105/I87*100</f>
        <v>82.35294117647058</v>
      </c>
      <c r="K105" s="555">
        <f>SUM(K102:K104)</f>
        <v>16565</v>
      </c>
      <c r="L105" s="558">
        <f aca="true" t="shared" si="46" ref="L105:L111">K105/K87*100</f>
        <v>95.26137213180746</v>
      </c>
      <c r="M105" s="555">
        <f>SUM(M102:M104)</f>
        <v>1468</v>
      </c>
      <c r="N105" s="556">
        <f aca="true" t="shared" si="47" ref="N105:N122">M105/M87*100</f>
        <v>104.63292943692089</v>
      </c>
      <c r="O105" s="557">
        <f>SUM(O102:O104)</f>
        <v>4083</v>
      </c>
      <c r="P105" s="558">
        <f aca="true" t="shared" si="48" ref="P105:P122">O105/O87*100</f>
        <v>98.83805374001452</v>
      </c>
    </row>
    <row r="106" spans="1:16" ht="17.25" customHeight="1" thickBot="1">
      <c r="A106" s="1"/>
      <c r="B106" s="640" t="s">
        <v>146</v>
      </c>
      <c r="C106" s="641">
        <f>C101+C105</f>
        <v>101072</v>
      </c>
      <c r="D106" s="621">
        <f t="shared" si="42"/>
        <v>100.66029937555399</v>
      </c>
      <c r="E106" s="642">
        <f>E101+E105</f>
        <v>63389</v>
      </c>
      <c r="F106" s="620">
        <f t="shared" si="43"/>
        <v>103.29493050010592</v>
      </c>
      <c r="G106" s="641">
        <f>G101+G105</f>
        <v>644</v>
      </c>
      <c r="H106" s="620">
        <f t="shared" si="44"/>
        <v>96.26307922272048</v>
      </c>
      <c r="I106" s="641">
        <f>I101+I105</f>
        <v>1751</v>
      </c>
      <c r="J106" s="620">
        <f t="shared" si="45"/>
        <v>83.5799522673031</v>
      </c>
      <c r="K106" s="641">
        <f>K101+K105</f>
        <v>32405</v>
      </c>
      <c r="L106" s="620">
        <f t="shared" si="46"/>
        <v>96.58718330849479</v>
      </c>
      <c r="M106" s="641">
        <f>M101+M105</f>
        <v>2883</v>
      </c>
      <c r="N106" s="621">
        <f t="shared" si="47"/>
        <v>105.68181818181819</v>
      </c>
      <c r="O106" s="642">
        <f>O101+O105</f>
        <v>7774</v>
      </c>
      <c r="P106" s="623">
        <f t="shared" si="48"/>
        <v>98.91843746023667</v>
      </c>
    </row>
    <row r="107" spans="1:16" ht="17.25" customHeight="1">
      <c r="A107" s="1"/>
      <c r="B107" s="172" t="s">
        <v>149</v>
      </c>
      <c r="C107" s="173">
        <f>E107+G107+I107+K107+M107</f>
        <v>15428</v>
      </c>
      <c r="D107" s="95">
        <f t="shared" si="42"/>
        <v>92.64396805380412</v>
      </c>
      <c r="E107" s="174">
        <v>9836</v>
      </c>
      <c r="F107" s="54">
        <f t="shared" si="43"/>
        <v>95.48587515775168</v>
      </c>
      <c r="G107" s="173">
        <v>133</v>
      </c>
      <c r="H107" s="54">
        <f t="shared" si="44"/>
        <v>109.01639344262296</v>
      </c>
      <c r="I107" s="173">
        <v>257</v>
      </c>
      <c r="J107" s="54">
        <f t="shared" si="45"/>
        <v>78.59327217125383</v>
      </c>
      <c r="K107" s="173">
        <v>4858</v>
      </c>
      <c r="L107" s="54">
        <f t="shared" si="46"/>
        <v>86.71902891824348</v>
      </c>
      <c r="M107" s="173">
        <v>344</v>
      </c>
      <c r="N107" s="95">
        <f t="shared" si="47"/>
        <v>114.28571428571428</v>
      </c>
      <c r="O107" s="174">
        <v>1246</v>
      </c>
      <c r="P107" s="54">
        <f t="shared" si="48"/>
        <v>96.29057187017001</v>
      </c>
    </row>
    <row r="108" spans="1:16" ht="17.25" customHeight="1">
      <c r="A108" s="1"/>
      <c r="B108" s="70" t="s">
        <v>24</v>
      </c>
      <c r="C108" s="173">
        <f>E108+G108+I108+K108+M108</f>
        <v>17679</v>
      </c>
      <c r="D108" s="95">
        <f t="shared" si="42"/>
        <v>96.84470008216927</v>
      </c>
      <c r="E108" s="174">
        <v>11278</v>
      </c>
      <c r="F108" s="54">
        <f t="shared" si="43"/>
        <v>98.14637542424506</v>
      </c>
      <c r="G108" s="173">
        <v>111</v>
      </c>
      <c r="H108" s="54">
        <f t="shared" si="44"/>
        <v>87.4015748031496</v>
      </c>
      <c r="I108" s="173">
        <v>323</v>
      </c>
      <c r="J108" s="54">
        <f t="shared" si="45"/>
        <v>97.87878787878788</v>
      </c>
      <c r="K108" s="173">
        <v>5514</v>
      </c>
      <c r="L108" s="54">
        <f t="shared" si="46"/>
        <v>92.16112318235</v>
      </c>
      <c r="M108" s="173">
        <v>453</v>
      </c>
      <c r="N108" s="95">
        <f t="shared" si="47"/>
        <v>139.8148148148148</v>
      </c>
      <c r="O108" s="174">
        <v>1197</v>
      </c>
      <c r="P108" s="54">
        <f t="shared" si="48"/>
        <v>100.92748735244518</v>
      </c>
    </row>
    <row r="109" spans="1:16" ht="17.25" customHeight="1">
      <c r="A109" s="1"/>
      <c r="B109" s="70" t="s">
        <v>31</v>
      </c>
      <c r="C109" s="173">
        <f>E109+G109+I109+K109+M109</f>
        <v>15897</v>
      </c>
      <c r="D109" s="95">
        <f t="shared" si="42"/>
        <v>83.16505362280931</v>
      </c>
      <c r="E109" s="174">
        <v>10117</v>
      </c>
      <c r="F109" s="54">
        <f t="shared" si="43"/>
        <v>84.51963241436926</v>
      </c>
      <c r="G109" s="173">
        <v>101</v>
      </c>
      <c r="H109" s="54">
        <f t="shared" si="44"/>
        <v>94.39252336448598</v>
      </c>
      <c r="I109" s="173">
        <v>247</v>
      </c>
      <c r="J109" s="54">
        <f t="shared" si="45"/>
        <v>66.57681940700809</v>
      </c>
      <c r="K109" s="173">
        <v>4792</v>
      </c>
      <c r="L109" s="54">
        <f t="shared" si="46"/>
        <v>78.0583156865939</v>
      </c>
      <c r="M109" s="173">
        <v>640</v>
      </c>
      <c r="N109" s="95">
        <f t="shared" si="47"/>
        <v>121.21212121212122</v>
      </c>
      <c r="O109" s="174">
        <v>1563</v>
      </c>
      <c r="P109" s="54">
        <f t="shared" si="48"/>
        <v>114.25438596491229</v>
      </c>
    </row>
    <row r="110" spans="1:16" ht="17.25" customHeight="1">
      <c r="A110" s="1"/>
      <c r="B110" s="353" t="s">
        <v>17</v>
      </c>
      <c r="C110" s="388">
        <f>SUM(C107:C109)</f>
        <v>49004</v>
      </c>
      <c r="D110" s="373">
        <f t="shared" si="42"/>
        <v>90.70951261499731</v>
      </c>
      <c r="E110" s="389">
        <f>SUM(E107:E109)</f>
        <v>31231</v>
      </c>
      <c r="F110" s="373">
        <f t="shared" si="43"/>
        <v>92.50340619631538</v>
      </c>
      <c r="G110" s="388">
        <f>SUM(G107:G109)</f>
        <v>345</v>
      </c>
      <c r="H110" s="373">
        <f t="shared" si="44"/>
        <v>96.91011235955057</v>
      </c>
      <c r="I110" s="388">
        <f>SUM(I107:I109)</f>
        <v>827</v>
      </c>
      <c r="J110" s="373">
        <f t="shared" si="45"/>
        <v>80.44747081712063</v>
      </c>
      <c r="K110" s="388">
        <f>SUM(K107:K109)</f>
        <v>15164</v>
      </c>
      <c r="L110" s="373">
        <f t="shared" si="46"/>
        <v>85.55630783118934</v>
      </c>
      <c r="M110" s="388">
        <f>SUM(M107:M109)</f>
        <v>1437</v>
      </c>
      <c r="N110" s="373">
        <f t="shared" si="47"/>
        <v>124.63139635732871</v>
      </c>
      <c r="O110" s="389">
        <f>SUM(O107:O109)</f>
        <v>4006</v>
      </c>
      <c r="P110" s="373">
        <f t="shared" si="48"/>
        <v>104.10602910602911</v>
      </c>
    </row>
    <row r="111" spans="1:16" ht="17.25" customHeight="1">
      <c r="A111" s="1"/>
      <c r="B111" s="70" t="s">
        <v>26</v>
      </c>
      <c r="C111" s="173">
        <f>E111+G111+I111+K111+M111</f>
        <v>16789</v>
      </c>
      <c r="D111" s="95">
        <f t="shared" si="42"/>
        <v>85.53596902384349</v>
      </c>
      <c r="E111" s="174">
        <v>10864</v>
      </c>
      <c r="F111" s="54">
        <f t="shared" si="43"/>
        <v>88.04603290380095</v>
      </c>
      <c r="G111" s="173">
        <v>102</v>
      </c>
      <c r="H111" s="54">
        <f t="shared" si="44"/>
        <v>45.94594594594595</v>
      </c>
      <c r="I111" s="173">
        <v>283</v>
      </c>
      <c r="J111" s="54">
        <f t="shared" si="45"/>
        <v>79.49438202247191</v>
      </c>
      <c r="K111" s="173">
        <v>4888</v>
      </c>
      <c r="L111" s="54">
        <f t="shared" si="46"/>
        <v>79.58319765548681</v>
      </c>
      <c r="M111" s="173">
        <v>652</v>
      </c>
      <c r="N111" s="95">
        <f t="shared" si="47"/>
        <v>114.58699472759226</v>
      </c>
      <c r="O111" s="174">
        <v>1285</v>
      </c>
      <c r="P111" s="54">
        <f t="shared" si="48"/>
        <v>86.01070950468541</v>
      </c>
    </row>
    <row r="112" spans="1:16" ht="17.25" customHeight="1">
      <c r="A112" s="1"/>
      <c r="B112" s="70" t="s">
        <v>27</v>
      </c>
      <c r="C112" s="173">
        <f>E112+G112+I112+K112+M112</f>
        <v>16682</v>
      </c>
      <c r="D112" s="54">
        <f t="shared" si="42"/>
        <v>98.82701421800948</v>
      </c>
      <c r="E112" s="174">
        <v>10658</v>
      </c>
      <c r="F112" s="54">
        <f t="shared" si="43"/>
        <v>102.490624098471</v>
      </c>
      <c r="G112" s="173">
        <v>82</v>
      </c>
      <c r="H112" s="54">
        <f t="shared" si="44"/>
        <v>93.18181818181817</v>
      </c>
      <c r="I112" s="173">
        <v>231</v>
      </c>
      <c r="J112" s="54">
        <f t="shared" si="45"/>
        <v>77.25752508361204</v>
      </c>
      <c r="K112" s="173">
        <v>4974</v>
      </c>
      <c r="L112" s="54">
        <f aca="true" t="shared" si="49" ref="L112:L129">K112/K94*100</f>
        <v>90.6175988340317</v>
      </c>
      <c r="M112" s="173">
        <v>737</v>
      </c>
      <c r="N112" s="54">
        <f t="shared" si="47"/>
        <v>121.81818181818183</v>
      </c>
      <c r="O112" s="174">
        <v>1207</v>
      </c>
      <c r="P112" s="54">
        <f t="shared" si="48"/>
        <v>88.29553767373811</v>
      </c>
    </row>
    <row r="113" spans="1:16" ht="17.25" customHeight="1">
      <c r="A113" s="1"/>
      <c r="B113" s="70" t="s">
        <v>28</v>
      </c>
      <c r="C113" s="173">
        <f>E113+G113+I113+K113+M113</f>
        <v>16474</v>
      </c>
      <c r="D113" s="95">
        <f t="shared" si="42"/>
        <v>101.20407912519967</v>
      </c>
      <c r="E113" s="174">
        <v>10604</v>
      </c>
      <c r="F113" s="54">
        <f t="shared" si="43"/>
        <v>102.33545647558387</v>
      </c>
      <c r="G113" s="173">
        <v>85</v>
      </c>
      <c r="H113" s="54">
        <f t="shared" si="44"/>
        <v>75.89285714285714</v>
      </c>
      <c r="I113" s="173">
        <v>286</v>
      </c>
      <c r="J113" s="54">
        <f t="shared" si="45"/>
        <v>80.33707865168539</v>
      </c>
      <c r="K113" s="173">
        <v>4889</v>
      </c>
      <c r="L113" s="54">
        <f t="shared" si="49"/>
        <v>93.49780072671638</v>
      </c>
      <c r="M113" s="173">
        <v>610</v>
      </c>
      <c r="N113" s="95">
        <f t="shared" si="47"/>
        <v>278.53881278538813</v>
      </c>
      <c r="O113" s="174">
        <v>1230</v>
      </c>
      <c r="P113" s="54">
        <f t="shared" si="48"/>
        <v>96.54631083202511</v>
      </c>
    </row>
    <row r="114" spans="1:16" ht="17.25" customHeight="1">
      <c r="A114" s="1"/>
      <c r="B114" s="685" t="s">
        <v>12</v>
      </c>
      <c r="C114" s="686">
        <f>SUM(C111:C113)</f>
        <v>49945</v>
      </c>
      <c r="D114" s="687">
        <f t="shared" si="42"/>
        <v>94.61789110749062</v>
      </c>
      <c r="E114" s="688">
        <f>SUM(E111:E113)</f>
        <v>32126</v>
      </c>
      <c r="F114" s="689">
        <f t="shared" si="43"/>
        <v>97.05740181268882</v>
      </c>
      <c r="G114" s="686">
        <f>SUM(G111:G113)</f>
        <v>269</v>
      </c>
      <c r="H114" s="689">
        <f t="shared" si="44"/>
        <v>63.74407582938388</v>
      </c>
      <c r="I114" s="686">
        <f>SUM(I111:I113)</f>
        <v>800</v>
      </c>
      <c r="J114" s="689">
        <f t="shared" si="45"/>
        <v>79.1295746785361</v>
      </c>
      <c r="K114" s="686">
        <f>SUM(K111:K113)</f>
        <v>14751</v>
      </c>
      <c r="L114" s="689">
        <f t="shared" si="49"/>
        <v>87.49110320284697</v>
      </c>
      <c r="M114" s="686">
        <f>SUM(M111:M113)</f>
        <v>1999</v>
      </c>
      <c r="N114" s="687">
        <f t="shared" si="47"/>
        <v>143.5032304379038</v>
      </c>
      <c r="O114" s="688">
        <f>SUM(O111:O113)</f>
        <v>3722</v>
      </c>
      <c r="P114" s="689">
        <f t="shared" si="48"/>
        <v>90.01209189842805</v>
      </c>
    </row>
    <row r="115" spans="1:16" ht="17.25" customHeight="1">
      <c r="A115" s="1"/>
      <c r="B115" s="690" t="s">
        <v>165</v>
      </c>
      <c r="C115" s="691">
        <f>C110+C114</f>
        <v>98949</v>
      </c>
      <c r="D115" s="692">
        <f t="shared" si="42"/>
        <v>92.64106957278881</v>
      </c>
      <c r="E115" s="693">
        <f>E110+E114</f>
        <v>63357</v>
      </c>
      <c r="F115" s="505">
        <f t="shared" si="43"/>
        <v>94.75785947174778</v>
      </c>
      <c r="G115" s="691">
        <f>G110+G114</f>
        <v>614</v>
      </c>
      <c r="H115" s="505">
        <f t="shared" si="44"/>
        <v>78.9203084832905</v>
      </c>
      <c r="I115" s="691">
        <f>I110+I114</f>
        <v>1627</v>
      </c>
      <c r="J115" s="505">
        <f t="shared" si="45"/>
        <v>79.7940166748406</v>
      </c>
      <c r="K115" s="691">
        <f>K110+K114</f>
        <v>29915</v>
      </c>
      <c r="L115" s="505">
        <f t="shared" si="49"/>
        <v>86.49953735831598</v>
      </c>
      <c r="M115" s="691">
        <f>M110+M114</f>
        <v>3436</v>
      </c>
      <c r="N115" s="692">
        <f t="shared" si="47"/>
        <v>134.9567949725059</v>
      </c>
      <c r="O115" s="693">
        <f>O110+O114</f>
        <v>7728</v>
      </c>
      <c r="P115" s="506">
        <f t="shared" si="48"/>
        <v>96.80571213829387</v>
      </c>
    </row>
    <row r="116" spans="1:16" ht="17.25" customHeight="1">
      <c r="A116" s="1"/>
      <c r="B116" s="70" t="s">
        <v>37</v>
      </c>
      <c r="C116" s="173">
        <f>E116+G116+I116+K116+M116</f>
        <v>18358</v>
      </c>
      <c r="D116" s="95">
        <f t="shared" si="42"/>
        <v>111.35508916656558</v>
      </c>
      <c r="E116" s="174">
        <v>11550</v>
      </c>
      <c r="F116" s="54">
        <f t="shared" si="43"/>
        <v>114.54924129723297</v>
      </c>
      <c r="G116" s="173">
        <v>148</v>
      </c>
      <c r="H116" s="54">
        <f t="shared" si="44"/>
        <v>151.0204081632653</v>
      </c>
      <c r="I116" s="173">
        <v>252</v>
      </c>
      <c r="J116" s="54">
        <f t="shared" si="45"/>
        <v>90.32258064516128</v>
      </c>
      <c r="K116" s="173">
        <v>5647</v>
      </c>
      <c r="L116" s="54">
        <f t="shared" si="49"/>
        <v>101.49173256649892</v>
      </c>
      <c r="M116" s="173">
        <v>761</v>
      </c>
      <c r="N116" s="95">
        <f t="shared" si="47"/>
        <v>164.7186147186147</v>
      </c>
      <c r="O116" s="174">
        <v>1284</v>
      </c>
      <c r="P116" s="54">
        <f t="shared" si="48"/>
        <v>96.97885196374622</v>
      </c>
    </row>
    <row r="117" spans="1:16" ht="17.25" customHeight="1">
      <c r="A117" s="1"/>
      <c r="B117" s="70" t="s">
        <v>40</v>
      </c>
      <c r="C117" s="173">
        <f>E117+G117+I117+K117+M117</f>
        <v>14653</v>
      </c>
      <c r="D117" s="95">
        <f t="shared" si="42"/>
        <v>97.51763609743111</v>
      </c>
      <c r="E117" s="174">
        <v>9056</v>
      </c>
      <c r="F117" s="54">
        <f t="shared" si="43"/>
        <v>97.72310348548613</v>
      </c>
      <c r="G117" s="173">
        <v>87</v>
      </c>
      <c r="H117" s="54">
        <f t="shared" si="44"/>
        <v>72.5</v>
      </c>
      <c r="I117" s="173">
        <v>189</v>
      </c>
      <c r="J117" s="54">
        <f t="shared" si="45"/>
        <v>70</v>
      </c>
      <c r="K117" s="173">
        <v>4719</v>
      </c>
      <c r="L117" s="54">
        <f t="shared" si="49"/>
        <v>96.26682986536107</v>
      </c>
      <c r="M117" s="173">
        <v>602</v>
      </c>
      <c r="N117" s="95">
        <f t="shared" si="47"/>
        <v>128.90792291220555</v>
      </c>
      <c r="O117" s="174">
        <v>1035</v>
      </c>
      <c r="P117" s="54">
        <f t="shared" si="48"/>
        <v>97.00093720712277</v>
      </c>
    </row>
    <row r="118" spans="1:16" ht="17.25" customHeight="1">
      <c r="A118" s="1"/>
      <c r="B118" s="70" t="s">
        <v>54</v>
      </c>
      <c r="C118" s="173">
        <f>E118+G118+I118+K118+M118</f>
        <v>17827</v>
      </c>
      <c r="D118" s="95">
        <f t="shared" si="42"/>
        <v>106.18261957233904</v>
      </c>
      <c r="E118" s="174">
        <v>11310</v>
      </c>
      <c r="F118" s="54">
        <f t="shared" si="43"/>
        <v>107.16316088686754</v>
      </c>
      <c r="G118" s="173">
        <v>100</v>
      </c>
      <c r="H118" s="54">
        <f t="shared" si="44"/>
        <v>120.48192771084338</v>
      </c>
      <c r="I118" s="173">
        <v>266</v>
      </c>
      <c r="J118" s="54">
        <f t="shared" si="45"/>
        <v>91.0958904109589</v>
      </c>
      <c r="K118" s="173">
        <v>5464</v>
      </c>
      <c r="L118" s="54">
        <f t="shared" si="49"/>
        <v>101.67473018235951</v>
      </c>
      <c r="M118" s="173">
        <v>687</v>
      </c>
      <c r="N118" s="95">
        <f t="shared" si="47"/>
        <v>141.35802469135803</v>
      </c>
      <c r="O118" s="174">
        <v>1320</v>
      </c>
      <c r="P118" s="54">
        <f t="shared" si="48"/>
        <v>101.53846153846153</v>
      </c>
    </row>
    <row r="119" spans="1:16" ht="17.25" customHeight="1">
      <c r="A119" s="1"/>
      <c r="B119" s="699" t="s">
        <v>14</v>
      </c>
      <c r="C119" s="700">
        <f>SUM(C116:C118)</f>
        <v>50838</v>
      </c>
      <c r="D119" s="680">
        <f t="shared" si="42"/>
        <v>105.25247924473614</v>
      </c>
      <c r="E119" s="701">
        <f>SUM(E116:E118)</f>
        <v>31916</v>
      </c>
      <c r="F119" s="683">
        <f t="shared" si="43"/>
        <v>106.72819689673622</v>
      </c>
      <c r="G119" s="700">
        <f>SUM(G116:G118)</f>
        <v>335</v>
      </c>
      <c r="H119" s="683">
        <f t="shared" si="44"/>
        <v>111.29568106312293</v>
      </c>
      <c r="I119" s="700">
        <f>SUM(I116:I118)</f>
        <v>707</v>
      </c>
      <c r="J119" s="683">
        <f t="shared" si="45"/>
        <v>84.0665873959572</v>
      </c>
      <c r="K119" s="700">
        <f>SUM(K116:K118)</f>
        <v>15830</v>
      </c>
      <c r="L119" s="683">
        <f t="shared" si="49"/>
        <v>99.93686868686868</v>
      </c>
      <c r="M119" s="700">
        <f>SUM(M116:M118)</f>
        <v>2050</v>
      </c>
      <c r="N119" s="680">
        <f t="shared" si="47"/>
        <v>144.87632508833923</v>
      </c>
      <c r="O119" s="701">
        <f>SUM(O116:O118)</f>
        <v>3639</v>
      </c>
      <c r="P119" s="683">
        <f t="shared" si="48"/>
        <v>98.59116770522893</v>
      </c>
    </row>
    <row r="120" spans="1:16" ht="17.25" customHeight="1">
      <c r="A120" s="1"/>
      <c r="B120" s="70" t="s">
        <v>20</v>
      </c>
      <c r="C120" s="173">
        <f>E120+G120+I120+K120+M120</f>
        <v>19264</v>
      </c>
      <c r="D120" s="95">
        <f t="shared" si="42"/>
        <v>100.77949254512164</v>
      </c>
      <c r="E120" s="174">
        <v>11869</v>
      </c>
      <c r="F120" s="54">
        <f t="shared" si="43"/>
        <v>98.86713869221157</v>
      </c>
      <c r="G120" s="173">
        <v>129</v>
      </c>
      <c r="H120" s="54">
        <f t="shared" si="44"/>
        <v>100</v>
      </c>
      <c r="I120" s="173">
        <v>334</v>
      </c>
      <c r="J120" s="54">
        <f t="shared" si="45"/>
        <v>96.81159420289856</v>
      </c>
      <c r="K120" s="173">
        <v>6088</v>
      </c>
      <c r="L120" s="54">
        <f t="shared" si="49"/>
        <v>100.36267721727663</v>
      </c>
      <c r="M120" s="173">
        <v>844</v>
      </c>
      <c r="N120" s="95">
        <f t="shared" si="47"/>
        <v>148.0701754385965</v>
      </c>
      <c r="O120" s="174">
        <v>1489</v>
      </c>
      <c r="P120" s="54">
        <f t="shared" si="48"/>
        <v>100.13449899125757</v>
      </c>
    </row>
    <row r="121" spans="1:16" ht="17.25" customHeight="1">
      <c r="A121" s="1"/>
      <c r="B121" s="70" t="s">
        <v>21</v>
      </c>
      <c r="C121" s="173">
        <f>E121+G121+I121+K121+M121</f>
        <v>18108</v>
      </c>
      <c r="D121" s="95">
        <f t="shared" si="42"/>
        <v>93.10504396112911</v>
      </c>
      <c r="E121" s="174">
        <v>11121</v>
      </c>
      <c r="F121" s="54">
        <f t="shared" si="43"/>
        <v>89.35400932026354</v>
      </c>
      <c r="G121" s="173">
        <v>109</v>
      </c>
      <c r="H121" s="54">
        <f t="shared" si="44"/>
        <v>93.96551724137932</v>
      </c>
      <c r="I121" s="173">
        <v>314</v>
      </c>
      <c r="J121" s="54">
        <f t="shared" si="45"/>
        <v>94.29429429429429</v>
      </c>
      <c r="K121" s="173">
        <v>5823</v>
      </c>
      <c r="L121" s="54">
        <f t="shared" si="49"/>
        <v>96.5831812904296</v>
      </c>
      <c r="M121" s="173">
        <v>741</v>
      </c>
      <c r="N121" s="95">
        <f t="shared" si="47"/>
        <v>141.14285714285714</v>
      </c>
      <c r="O121" s="174">
        <v>1470</v>
      </c>
      <c r="P121" s="54">
        <f t="shared" si="48"/>
        <v>102.86913925822255</v>
      </c>
    </row>
    <row r="122" spans="1:16" ht="17.25" customHeight="1">
      <c r="A122" s="1"/>
      <c r="B122" s="70" t="s">
        <v>22</v>
      </c>
      <c r="C122" s="173">
        <f>E122+G122+I122+K122+M122</f>
        <v>16970</v>
      </c>
      <c r="D122" s="95">
        <f t="shared" si="42"/>
        <v>119.44815935806292</v>
      </c>
      <c r="E122" s="174">
        <v>10440</v>
      </c>
      <c r="F122" s="54">
        <f t="shared" si="43"/>
        <v>115.563427053354</v>
      </c>
      <c r="G122" s="173">
        <v>106</v>
      </c>
      <c r="H122" s="54">
        <f t="shared" si="44"/>
        <v>108.16326530612245</v>
      </c>
      <c r="I122" s="173">
        <v>287</v>
      </c>
      <c r="J122" s="54">
        <f t="shared" si="45"/>
        <v>123.70689655172413</v>
      </c>
      <c r="K122" s="173">
        <v>5548</v>
      </c>
      <c r="L122" s="54">
        <f t="shared" si="49"/>
        <v>124.11633109619686</v>
      </c>
      <c r="M122" s="173">
        <v>589</v>
      </c>
      <c r="N122" s="95">
        <f t="shared" si="47"/>
        <v>157.9088471849866</v>
      </c>
      <c r="O122" s="174">
        <v>1266</v>
      </c>
      <c r="P122" s="54">
        <f t="shared" si="48"/>
        <v>108.48329048843188</v>
      </c>
    </row>
    <row r="123" spans="1:16" ht="17.25" customHeight="1">
      <c r="A123" s="1"/>
      <c r="B123" s="699" t="s">
        <v>16</v>
      </c>
      <c r="C123" s="686">
        <f>SUM(C120:C122)</f>
        <v>54342</v>
      </c>
      <c r="D123" s="687">
        <f aca="true" t="shared" si="50" ref="D123:D140">C123/C105*100</f>
        <v>102.97701389020484</v>
      </c>
      <c r="E123" s="688">
        <f>SUM(E120:E122)</f>
        <v>33430</v>
      </c>
      <c r="F123" s="689">
        <f aca="true" t="shared" si="51" ref="F123:F140">E123/E105*100</f>
        <v>99.8357473495595</v>
      </c>
      <c r="G123" s="686">
        <f>SUM(G120:G122)</f>
        <v>344</v>
      </c>
      <c r="H123" s="689">
        <f aca="true" t="shared" si="52" ref="H123:H140">G123/G105*100</f>
        <v>100.29154518950438</v>
      </c>
      <c r="I123" s="686">
        <f>SUM(I120:I122)</f>
        <v>935</v>
      </c>
      <c r="J123" s="689">
        <f aca="true" t="shared" si="53" ref="J123:J140">I123/I105*100</f>
        <v>102.74725274725273</v>
      </c>
      <c r="K123" s="686">
        <f>SUM(K120:K122)</f>
        <v>17459</v>
      </c>
      <c r="L123" s="689">
        <f t="shared" si="49"/>
        <v>105.39692121943858</v>
      </c>
      <c r="M123" s="686">
        <f>SUM(M120:M122)</f>
        <v>2174</v>
      </c>
      <c r="N123" s="687">
        <f aca="true" t="shared" si="54" ref="N123:N140">M123/M105*100</f>
        <v>148.09264305177112</v>
      </c>
      <c r="O123" s="688">
        <f>SUM(O120:O122)</f>
        <v>4225</v>
      </c>
      <c r="P123" s="689">
        <f aca="true" t="shared" si="55" ref="P123:P139">O123/O105*100</f>
        <v>103.47783492530003</v>
      </c>
    </row>
    <row r="124" spans="1:16" ht="17.25" customHeight="1" thickBot="1">
      <c r="A124" s="1"/>
      <c r="B124" s="713" t="s">
        <v>193</v>
      </c>
      <c r="C124" s="714">
        <f>C119+C123</f>
        <v>105180</v>
      </c>
      <c r="D124" s="709">
        <f t="shared" si="50"/>
        <v>104.06442931771412</v>
      </c>
      <c r="E124" s="715">
        <f>E119+E123</f>
        <v>65346</v>
      </c>
      <c r="F124" s="708">
        <f t="shared" si="51"/>
        <v>103.08728643771002</v>
      </c>
      <c r="G124" s="714">
        <f>G119+G123</f>
        <v>679</v>
      </c>
      <c r="H124" s="708">
        <f t="shared" si="52"/>
        <v>105.43478260869566</v>
      </c>
      <c r="I124" s="714">
        <f>I119+I123</f>
        <v>1642</v>
      </c>
      <c r="J124" s="708">
        <f t="shared" si="53"/>
        <v>93.77498572244431</v>
      </c>
      <c r="K124" s="714">
        <f>K119+K123</f>
        <v>33289</v>
      </c>
      <c r="L124" s="708">
        <f t="shared" si="49"/>
        <v>102.72797407807437</v>
      </c>
      <c r="M124" s="714">
        <f>M119+M123</f>
        <v>4224</v>
      </c>
      <c r="N124" s="709">
        <f t="shared" si="54"/>
        <v>146.5140478668054</v>
      </c>
      <c r="O124" s="715">
        <f>O119+O123</f>
        <v>7864</v>
      </c>
      <c r="P124" s="711">
        <f t="shared" si="55"/>
        <v>101.1577051710831</v>
      </c>
    </row>
    <row r="125" spans="1:16" ht="17.25" customHeight="1">
      <c r="A125" s="1"/>
      <c r="B125" s="172" t="s">
        <v>196</v>
      </c>
      <c r="C125" s="173">
        <f>E125+G125+I125+K125+M125</f>
        <v>17150</v>
      </c>
      <c r="D125" s="95">
        <f t="shared" si="50"/>
        <v>111.16152450090743</v>
      </c>
      <c r="E125" s="174">
        <v>10528</v>
      </c>
      <c r="F125" s="54">
        <f t="shared" si="51"/>
        <v>107.03538023586825</v>
      </c>
      <c r="G125" s="173">
        <v>104</v>
      </c>
      <c r="H125" s="54">
        <f t="shared" si="52"/>
        <v>78.19548872180451</v>
      </c>
      <c r="I125" s="173">
        <v>312</v>
      </c>
      <c r="J125" s="54">
        <f t="shared" si="53"/>
        <v>121.40077821011673</v>
      </c>
      <c r="K125" s="173">
        <v>5580</v>
      </c>
      <c r="L125" s="54">
        <f t="shared" si="49"/>
        <v>114.86208316179498</v>
      </c>
      <c r="M125" s="173">
        <v>626</v>
      </c>
      <c r="N125" s="95">
        <f t="shared" si="54"/>
        <v>181.9767441860465</v>
      </c>
      <c r="O125" s="174">
        <v>1305</v>
      </c>
      <c r="P125" s="54">
        <f t="shared" si="55"/>
        <v>104.73515248796149</v>
      </c>
    </row>
    <row r="126" spans="1:16" ht="17.25" customHeight="1">
      <c r="A126" s="1"/>
      <c r="B126" s="70" t="s">
        <v>24</v>
      </c>
      <c r="C126" s="173">
        <f>E126+G126+I126+K126+M126</f>
        <v>15164</v>
      </c>
      <c r="D126" s="95">
        <f t="shared" si="50"/>
        <v>85.77408224447083</v>
      </c>
      <c r="E126" s="174">
        <v>9141</v>
      </c>
      <c r="F126" s="54">
        <f t="shared" si="51"/>
        <v>81.05160489448484</v>
      </c>
      <c r="G126" s="173">
        <v>102</v>
      </c>
      <c r="H126" s="54">
        <f t="shared" si="52"/>
        <v>91.8918918918919</v>
      </c>
      <c r="I126" s="173">
        <v>225</v>
      </c>
      <c r="J126" s="54">
        <f t="shared" si="53"/>
        <v>69.65944272445822</v>
      </c>
      <c r="K126" s="173">
        <v>5160</v>
      </c>
      <c r="L126" s="54">
        <f t="shared" si="49"/>
        <v>93.57997823721436</v>
      </c>
      <c r="M126" s="173">
        <v>536</v>
      </c>
      <c r="N126" s="95">
        <f t="shared" si="54"/>
        <v>118.32229580573951</v>
      </c>
      <c r="O126" s="174">
        <v>1326</v>
      </c>
      <c r="P126" s="54">
        <f t="shared" si="55"/>
        <v>110.77694235588973</v>
      </c>
    </row>
    <row r="127" spans="1:16" ht="17.25" customHeight="1">
      <c r="A127" s="1"/>
      <c r="B127" s="70" t="s">
        <v>31</v>
      </c>
      <c r="C127" s="173">
        <f>E127+G127+I127+K127+M127</f>
        <v>16924</v>
      </c>
      <c r="D127" s="95">
        <f t="shared" si="50"/>
        <v>106.46033842863434</v>
      </c>
      <c r="E127" s="174">
        <v>10496</v>
      </c>
      <c r="F127" s="54">
        <f t="shared" si="51"/>
        <v>103.74616981318572</v>
      </c>
      <c r="G127" s="173">
        <v>85</v>
      </c>
      <c r="H127" s="54">
        <f t="shared" si="52"/>
        <v>84.15841584158416</v>
      </c>
      <c r="I127" s="173">
        <v>317</v>
      </c>
      <c r="J127" s="54">
        <f t="shared" si="53"/>
        <v>128.34008097165992</v>
      </c>
      <c r="K127" s="173">
        <v>5370</v>
      </c>
      <c r="L127" s="54">
        <f t="shared" si="49"/>
        <v>112.06176961602672</v>
      </c>
      <c r="M127" s="173">
        <v>656</v>
      </c>
      <c r="N127" s="95">
        <f t="shared" si="54"/>
        <v>102.49999999999999</v>
      </c>
      <c r="O127" s="174">
        <v>1363</v>
      </c>
      <c r="P127" s="54">
        <f t="shared" si="55"/>
        <v>87.2040946896993</v>
      </c>
    </row>
    <row r="128" spans="1:16" ht="17.25" customHeight="1">
      <c r="A128" s="1"/>
      <c r="B128" s="730" t="s">
        <v>17</v>
      </c>
      <c r="C128" s="731">
        <f>SUM(C125:C127)</f>
        <v>49238</v>
      </c>
      <c r="D128" s="732">
        <f t="shared" si="50"/>
        <v>100.47751203983348</v>
      </c>
      <c r="E128" s="733">
        <f>SUM(E125:E127)</f>
        <v>30165</v>
      </c>
      <c r="F128" s="732">
        <f t="shared" si="51"/>
        <v>96.586724728635</v>
      </c>
      <c r="G128" s="731">
        <f>SUM(G125:G127)</f>
        <v>291</v>
      </c>
      <c r="H128" s="732">
        <f t="shared" si="52"/>
        <v>84.34782608695653</v>
      </c>
      <c r="I128" s="731">
        <f>SUM(I125:I127)</f>
        <v>854</v>
      </c>
      <c r="J128" s="732">
        <f t="shared" si="53"/>
        <v>103.26481257557435</v>
      </c>
      <c r="K128" s="731">
        <f>SUM(K125:K127)</f>
        <v>16110</v>
      </c>
      <c r="L128" s="732">
        <f t="shared" si="49"/>
        <v>106.23845950936428</v>
      </c>
      <c r="M128" s="731">
        <f>SUM(M125:M127)</f>
        <v>1818</v>
      </c>
      <c r="N128" s="732">
        <f t="shared" si="54"/>
        <v>126.51356993736952</v>
      </c>
      <c r="O128" s="733">
        <f>SUM(O125:O127)</f>
        <v>3994</v>
      </c>
      <c r="P128" s="732">
        <f t="shared" si="55"/>
        <v>99.70044932601098</v>
      </c>
    </row>
    <row r="129" spans="1:16" ht="17.25" customHeight="1">
      <c r="A129" s="1"/>
      <c r="B129" s="70" t="s">
        <v>26</v>
      </c>
      <c r="C129" s="173">
        <f>E129+G129+I129+K129+M129</f>
        <v>17538</v>
      </c>
      <c r="D129" s="95">
        <f t="shared" si="50"/>
        <v>104.46125439275716</v>
      </c>
      <c r="E129" s="174">
        <v>10896</v>
      </c>
      <c r="F129" s="54">
        <f t="shared" si="51"/>
        <v>100.29455081001473</v>
      </c>
      <c r="G129" s="173">
        <v>98</v>
      </c>
      <c r="H129" s="54">
        <f t="shared" si="52"/>
        <v>96.07843137254902</v>
      </c>
      <c r="I129" s="173">
        <v>270</v>
      </c>
      <c r="J129" s="54">
        <f t="shared" si="53"/>
        <v>95.40636042402826</v>
      </c>
      <c r="K129" s="173">
        <v>5386</v>
      </c>
      <c r="L129" s="54">
        <f t="shared" si="49"/>
        <v>110.18821603927987</v>
      </c>
      <c r="M129" s="173">
        <v>888</v>
      </c>
      <c r="N129" s="95">
        <f t="shared" si="54"/>
        <v>136.1963190184049</v>
      </c>
      <c r="O129" s="174">
        <v>1200</v>
      </c>
      <c r="P129" s="54">
        <f t="shared" si="55"/>
        <v>93.3852140077821</v>
      </c>
    </row>
    <row r="130" spans="1:16" ht="17.25" customHeight="1">
      <c r="A130" s="1"/>
      <c r="B130" s="70" t="s">
        <v>27</v>
      </c>
      <c r="C130" s="173">
        <f>E130+G130+I130+K130+M130</f>
        <v>14477</v>
      </c>
      <c r="D130" s="54">
        <f t="shared" si="50"/>
        <v>86.78216041242057</v>
      </c>
      <c r="E130" s="174">
        <v>8748</v>
      </c>
      <c r="F130" s="54">
        <f t="shared" si="51"/>
        <v>82.07918934133984</v>
      </c>
      <c r="G130" s="173">
        <v>117</v>
      </c>
      <c r="H130" s="54">
        <f t="shared" si="52"/>
        <v>142.6829268292683</v>
      </c>
      <c r="I130" s="173">
        <v>251</v>
      </c>
      <c r="J130" s="54">
        <f t="shared" si="53"/>
        <v>108.65800865800865</v>
      </c>
      <c r="K130" s="173">
        <v>4664</v>
      </c>
      <c r="L130" s="54">
        <f aca="true" t="shared" si="56" ref="L130:L146">K130/K112*100</f>
        <v>93.76759147567351</v>
      </c>
      <c r="M130" s="173">
        <v>697</v>
      </c>
      <c r="N130" s="54">
        <f t="shared" si="54"/>
        <v>94.57259158751697</v>
      </c>
      <c r="O130" s="174">
        <v>1283</v>
      </c>
      <c r="P130" s="54">
        <f t="shared" si="55"/>
        <v>106.29660314830159</v>
      </c>
    </row>
    <row r="131" spans="1:16" ht="17.25" customHeight="1">
      <c r="A131" s="1"/>
      <c r="B131" s="70" t="s">
        <v>28</v>
      </c>
      <c r="C131" s="173">
        <f>E131+G131+I131+K131+M131</f>
        <v>15948</v>
      </c>
      <c r="D131" s="95">
        <f t="shared" si="50"/>
        <v>96.80708995993686</v>
      </c>
      <c r="E131" s="174">
        <v>9756</v>
      </c>
      <c r="F131" s="54">
        <f t="shared" si="51"/>
        <v>92.00301772915881</v>
      </c>
      <c r="G131" s="173">
        <v>92</v>
      </c>
      <c r="H131" s="54">
        <f t="shared" si="52"/>
        <v>108.23529411764706</v>
      </c>
      <c r="I131" s="173">
        <v>254</v>
      </c>
      <c r="J131" s="54">
        <f t="shared" si="53"/>
        <v>88.81118881118881</v>
      </c>
      <c r="K131" s="173">
        <v>5181</v>
      </c>
      <c r="L131" s="54">
        <f t="shared" si="56"/>
        <v>105.97259153201064</v>
      </c>
      <c r="M131" s="173">
        <v>665</v>
      </c>
      <c r="N131" s="95">
        <f t="shared" si="54"/>
        <v>109.01639344262296</v>
      </c>
      <c r="O131" s="174">
        <v>1354</v>
      </c>
      <c r="P131" s="54">
        <f t="shared" si="55"/>
        <v>110.08130081300813</v>
      </c>
    </row>
    <row r="132" spans="1:16" ht="17.25" customHeight="1">
      <c r="A132" s="1"/>
      <c r="B132" s="762" t="s">
        <v>12</v>
      </c>
      <c r="C132" s="763">
        <f>SUM(C129:C131)</f>
        <v>47963</v>
      </c>
      <c r="D132" s="764">
        <f t="shared" si="50"/>
        <v>96.0316347982781</v>
      </c>
      <c r="E132" s="765">
        <f>SUM(E129:E131)</f>
        <v>29400</v>
      </c>
      <c r="F132" s="766">
        <f t="shared" si="51"/>
        <v>91.51466102222498</v>
      </c>
      <c r="G132" s="763">
        <f>SUM(G129:G131)</f>
        <v>307</v>
      </c>
      <c r="H132" s="766">
        <f t="shared" si="52"/>
        <v>114.12639405204462</v>
      </c>
      <c r="I132" s="763">
        <f>SUM(I129:I131)</f>
        <v>775</v>
      </c>
      <c r="J132" s="766">
        <f t="shared" si="53"/>
        <v>96.875</v>
      </c>
      <c r="K132" s="763">
        <f>SUM(K129:K131)</f>
        <v>15231</v>
      </c>
      <c r="L132" s="766">
        <f t="shared" si="56"/>
        <v>103.25401667683548</v>
      </c>
      <c r="M132" s="763">
        <f>SUM(M129:M131)</f>
        <v>2250</v>
      </c>
      <c r="N132" s="764">
        <f t="shared" si="54"/>
        <v>112.55627813906955</v>
      </c>
      <c r="O132" s="765">
        <f>SUM(O129:O131)</f>
        <v>3837</v>
      </c>
      <c r="P132" s="766">
        <f t="shared" si="55"/>
        <v>103.08973670069854</v>
      </c>
    </row>
    <row r="133" spans="1:16" ht="17.25" customHeight="1">
      <c r="A133" s="1"/>
      <c r="B133" s="756" t="s">
        <v>205</v>
      </c>
      <c r="C133" s="757">
        <f>C128+C132</f>
        <v>97201</v>
      </c>
      <c r="D133" s="758">
        <f t="shared" si="50"/>
        <v>98.23343338487504</v>
      </c>
      <c r="E133" s="759">
        <f>E128+E132</f>
        <v>59565</v>
      </c>
      <c r="F133" s="760">
        <f t="shared" si="51"/>
        <v>94.01486812822577</v>
      </c>
      <c r="G133" s="757">
        <f>G128+G132</f>
        <v>598</v>
      </c>
      <c r="H133" s="760">
        <f t="shared" si="52"/>
        <v>97.39413680781759</v>
      </c>
      <c r="I133" s="757">
        <f>I128+I132</f>
        <v>1629</v>
      </c>
      <c r="J133" s="760">
        <f t="shared" si="53"/>
        <v>100.12292562999386</v>
      </c>
      <c r="K133" s="757">
        <f>K128+K132</f>
        <v>31341</v>
      </c>
      <c r="L133" s="760">
        <f t="shared" si="56"/>
        <v>104.76683937823834</v>
      </c>
      <c r="M133" s="757">
        <f>M128+M132</f>
        <v>4068</v>
      </c>
      <c r="N133" s="758">
        <f t="shared" si="54"/>
        <v>118.39348079161816</v>
      </c>
      <c r="O133" s="759">
        <f>O128+O132</f>
        <v>7831</v>
      </c>
      <c r="P133" s="761">
        <f t="shared" si="55"/>
        <v>101.33281573498965</v>
      </c>
    </row>
    <row r="134" spans="1:16" ht="17.25" customHeight="1">
      <c r="A134" s="1"/>
      <c r="B134" s="70" t="s">
        <v>37</v>
      </c>
      <c r="C134" s="173">
        <f>E134+G134+I134+K134+M134</f>
        <v>17271</v>
      </c>
      <c r="D134" s="95">
        <f t="shared" si="50"/>
        <v>94.07887569452011</v>
      </c>
      <c r="E134" s="174">
        <v>10442</v>
      </c>
      <c r="F134" s="54">
        <f t="shared" si="51"/>
        <v>90.4069264069264</v>
      </c>
      <c r="G134" s="173">
        <v>117</v>
      </c>
      <c r="H134" s="54">
        <f t="shared" si="52"/>
        <v>79.05405405405406</v>
      </c>
      <c r="I134" s="173">
        <v>270</v>
      </c>
      <c r="J134" s="54">
        <f t="shared" si="53"/>
        <v>107.14285714285714</v>
      </c>
      <c r="K134" s="173">
        <v>5663</v>
      </c>
      <c r="L134" s="54">
        <f t="shared" si="56"/>
        <v>100.28333628475296</v>
      </c>
      <c r="M134" s="173">
        <v>779</v>
      </c>
      <c r="N134" s="95">
        <f t="shared" si="54"/>
        <v>102.365308804205</v>
      </c>
      <c r="O134" s="174">
        <v>1412</v>
      </c>
      <c r="P134" s="54">
        <f t="shared" si="55"/>
        <v>109.96884735202492</v>
      </c>
    </row>
    <row r="135" spans="1:16" ht="17.25" customHeight="1">
      <c r="A135" s="1"/>
      <c r="B135" s="70" t="s">
        <v>40</v>
      </c>
      <c r="C135" s="173">
        <f>E135+G135+I135+K135+M135</f>
        <v>13585</v>
      </c>
      <c r="D135" s="95">
        <f t="shared" si="50"/>
        <v>92.71139015901181</v>
      </c>
      <c r="E135" s="174">
        <v>8274</v>
      </c>
      <c r="F135" s="54">
        <f t="shared" si="51"/>
        <v>91.3648409893993</v>
      </c>
      <c r="G135" s="173">
        <v>72</v>
      </c>
      <c r="H135" s="54">
        <f t="shared" si="52"/>
        <v>82.75862068965517</v>
      </c>
      <c r="I135" s="173">
        <v>205</v>
      </c>
      <c r="J135" s="54">
        <f t="shared" si="53"/>
        <v>108.46560846560847</v>
      </c>
      <c r="K135" s="173">
        <v>4377</v>
      </c>
      <c r="L135" s="54">
        <f t="shared" si="56"/>
        <v>92.75270184361094</v>
      </c>
      <c r="M135" s="173">
        <v>657</v>
      </c>
      <c r="N135" s="95">
        <f t="shared" si="54"/>
        <v>109.13621262458473</v>
      </c>
      <c r="O135" s="174">
        <v>1092</v>
      </c>
      <c r="P135" s="54">
        <f t="shared" si="55"/>
        <v>105.5072463768116</v>
      </c>
    </row>
    <row r="136" spans="1:16" ht="17.25" customHeight="1">
      <c r="A136" s="1"/>
      <c r="B136" s="70" t="s">
        <v>54</v>
      </c>
      <c r="C136" s="173">
        <f>E136+G136+I136+K136+M136</f>
        <v>16590</v>
      </c>
      <c r="D136" s="95">
        <f t="shared" si="50"/>
        <v>93.0610871150502</v>
      </c>
      <c r="E136" s="174">
        <v>9982</v>
      </c>
      <c r="F136" s="54">
        <f t="shared" si="51"/>
        <v>88.25817860300619</v>
      </c>
      <c r="G136" s="173">
        <v>96</v>
      </c>
      <c r="H136" s="54">
        <f t="shared" si="52"/>
        <v>96</v>
      </c>
      <c r="I136" s="173">
        <v>232</v>
      </c>
      <c r="J136" s="54">
        <f t="shared" si="53"/>
        <v>87.21804511278195</v>
      </c>
      <c r="K136" s="173">
        <v>5445</v>
      </c>
      <c r="L136" s="54">
        <f t="shared" si="56"/>
        <v>99.65226939970717</v>
      </c>
      <c r="M136" s="173">
        <v>835</v>
      </c>
      <c r="N136" s="95">
        <f t="shared" si="54"/>
        <v>121.5429403202329</v>
      </c>
      <c r="O136" s="174">
        <v>1367</v>
      </c>
      <c r="P136" s="54">
        <f t="shared" si="55"/>
        <v>103.56060606060606</v>
      </c>
    </row>
    <row r="137" spans="1:16" ht="17.25" customHeight="1">
      <c r="A137" s="1"/>
      <c r="B137" s="768" t="s">
        <v>14</v>
      </c>
      <c r="C137" s="769">
        <f>SUM(C134:C136)</f>
        <v>47446</v>
      </c>
      <c r="D137" s="734">
        <f t="shared" si="50"/>
        <v>93.32782564223612</v>
      </c>
      <c r="E137" s="770">
        <f>SUM(E134:E136)</f>
        <v>28698</v>
      </c>
      <c r="F137" s="737">
        <f t="shared" si="51"/>
        <v>89.91728286752726</v>
      </c>
      <c r="G137" s="769">
        <f>SUM(G134:G136)</f>
        <v>285</v>
      </c>
      <c r="H137" s="737">
        <f t="shared" si="52"/>
        <v>85.07462686567165</v>
      </c>
      <c r="I137" s="769">
        <f>SUM(I134:I136)</f>
        <v>707</v>
      </c>
      <c r="J137" s="737">
        <f t="shared" si="53"/>
        <v>100</v>
      </c>
      <c r="K137" s="769">
        <f>SUM(K134:K136)</f>
        <v>15485</v>
      </c>
      <c r="L137" s="737">
        <f t="shared" si="56"/>
        <v>97.820593809223</v>
      </c>
      <c r="M137" s="769">
        <f>SUM(M134:M136)</f>
        <v>2271</v>
      </c>
      <c r="N137" s="734">
        <f t="shared" si="54"/>
        <v>110.78048780487806</v>
      </c>
      <c r="O137" s="770">
        <f>SUM(O134:O136)</f>
        <v>3871</v>
      </c>
      <c r="P137" s="737">
        <f t="shared" si="55"/>
        <v>106.37537785105798</v>
      </c>
    </row>
    <row r="138" spans="1:16" ht="17.25" customHeight="1">
      <c r="A138" s="1"/>
      <c r="B138" s="70" t="s">
        <v>20</v>
      </c>
      <c r="C138" s="173">
        <f>E138+G138+I138+K138+M138</f>
        <v>17728</v>
      </c>
      <c r="D138" s="95">
        <f t="shared" si="50"/>
        <v>92.02657807308971</v>
      </c>
      <c r="E138" s="174">
        <v>10664</v>
      </c>
      <c r="F138" s="54">
        <f t="shared" si="51"/>
        <v>89.84750189569468</v>
      </c>
      <c r="G138" s="173">
        <v>100</v>
      </c>
      <c r="H138" s="54">
        <f t="shared" si="52"/>
        <v>77.51937984496125</v>
      </c>
      <c r="I138" s="173">
        <v>272</v>
      </c>
      <c r="J138" s="54">
        <f t="shared" si="53"/>
        <v>81.437125748503</v>
      </c>
      <c r="K138" s="173">
        <v>6020</v>
      </c>
      <c r="L138" s="54">
        <f t="shared" si="56"/>
        <v>98.88304862023654</v>
      </c>
      <c r="M138" s="173">
        <v>672</v>
      </c>
      <c r="N138" s="95">
        <f t="shared" si="54"/>
        <v>79.62085308056872</v>
      </c>
      <c r="O138" s="174">
        <v>1318</v>
      </c>
      <c r="P138" s="54">
        <f t="shared" si="55"/>
        <v>88.51578240429818</v>
      </c>
    </row>
    <row r="139" spans="1:16" ht="17.25" customHeight="1">
      <c r="A139" s="1"/>
      <c r="B139" s="70" t="s">
        <v>21</v>
      </c>
      <c r="C139" s="173">
        <f>E139+G139+I139+K139+M139</f>
        <v>16115</v>
      </c>
      <c r="D139" s="95">
        <f t="shared" si="50"/>
        <v>88.9938148884471</v>
      </c>
      <c r="E139" s="174">
        <v>9680</v>
      </c>
      <c r="F139" s="54">
        <f t="shared" si="51"/>
        <v>87.04253214638972</v>
      </c>
      <c r="G139" s="173">
        <v>93</v>
      </c>
      <c r="H139" s="54">
        <f t="shared" si="52"/>
        <v>85.3211009174312</v>
      </c>
      <c r="I139" s="173">
        <v>262</v>
      </c>
      <c r="J139" s="54">
        <f t="shared" si="53"/>
        <v>83.43949044585987</v>
      </c>
      <c r="K139" s="173">
        <v>5594</v>
      </c>
      <c r="L139" s="54">
        <f t="shared" si="56"/>
        <v>96.06731925124507</v>
      </c>
      <c r="M139" s="173">
        <v>486</v>
      </c>
      <c r="N139" s="95">
        <f t="shared" si="54"/>
        <v>65.58704453441295</v>
      </c>
      <c r="O139" s="174">
        <v>1295</v>
      </c>
      <c r="P139" s="54">
        <f t="shared" si="55"/>
        <v>88.09523809523809</v>
      </c>
    </row>
    <row r="140" spans="1:16" ht="17.25" customHeight="1">
      <c r="A140" s="1"/>
      <c r="B140" s="70" t="s">
        <v>22</v>
      </c>
      <c r="C140" s="173">
        <f>E140+G140+I140+K140+M140</f>
        <v>16115</v>
      </c>
      <c r="D140" s="95">
        <f t="shared" si="50"/>
        <v>94.96169711255156</v>
      </c>
      <c r="E140" s="174">
        <v>9764</v>
      </c>
      <c r="F140" s="54">
        <f t="shared" si="51"/>
        <v>93.52490421455938</v>
      </c>
      <c r="G140" s="173">
        <v>82</v>
      </c>
      <c r="H140" s="54">
        <f t="shared" si="52"/>
        <v>77.35849056603774</v>
      </c>
      <c r="I140" s="173">
        <v>209</v>
      </c>
      <c r="J140" s="54">
        <f t="shared" si="53"/>
        <v>72.82229965156795</v>
      </c>
      <c r="K140" s="173">
        <v>5405</v>
      </c>
      <c r="L140" s="54">
        <f t="shared" si="56"/>
        <v>97.422494592646</v>
      </c>
      <c r="M140" s="173">
        <v>655</v>
      </c>
      <c r="N140" s="95">
        <f t="shared" si="54"/>
        <v>111.20543293718166</v>
      </c>
      <c r="O140" s="174">
        <v>1209</v>
      </c>
      <c r="P140" s="54">
        <f aca="true" t="shared" si="57" ref="P140:P146">O140/O122*100</f>
        <v>95.49763033175356</v>
      </c>
    </row>
    <row r="141" spans="1:16" ht="17.25" customHeight="1">
      <c r="A141" s="1"/>
      <c r="B141" s="768" t="s">
        <v>16</v>
      </c>
      <c r="C141" s="763">
        <f>SUM(C138:C140)</f>
        <v>49958</v>
      </c>
      <c r="D141" s="764">
        <f aca="true" t="shared" si="58" ref="D141:D146">C141/C123*100</f>
        <v>91.93257517205843</v>
      </c>
      <c r="E141" s="765">
        <f>SUM(E138:E140)</f>
        <v>30108</v>
      </c>
      <c r="F141" s="766">
        <f aca="true" t="shared" si="59" ref="F141:F146">E141/E123*100</f>
        <v>90.06281782829794</v>
      </c>
      <c r="G141" s="763">
        <f>SUM(G138:G140)</f>
        <v>275</v>
      </c>
      <c r="H141" s="766">
        <f aca="true" t="shared" si="60" ref="H141:H146">G141/G123*100</f>
        <v>79.94186046511628</v>
      </c>
      <c r="I141" s="763">
        <f>SUM(I138:I140)</f>
        <v>743</v>
      </c>
      <c r="J141" s="766">
        <f aca="true" t="shared" si="61" ref="J141:J146">I141/I123*100</f>
        <v>79.46524064171123</v>
      </c>
      <c r="K141" s="763">
        <f>SUM(K138:K140)</f>
        <v>17019</v>
      </c>
      <c r="L141" s="766">
        <f t="shared" si="56"/>
        <v>97.47980984019703</v>
      </c>
      <c r="M141" s="763">
        <f>SUM(M138:M140)</f>
        <v>1813</v>
      </c>
      <c r="N141" s="764">
        <f aca="true" t="shared" si="62" ref="N141:N146">M141/M123*100</f>
        <v>83.39466421343145</v>
      </c>
      <c r="O141" s="765">
        <f>SUM(O138:O140)</f>
        <v>3822</v>
      </c>
      <c r="P141" s="766">
        <f t="shared" si="57"/>
        <v>90.46153846153845</v>
      </c>
    </row>
    <row r="142" spans="1:16" ht="17.25" customHeight="1" thickBot="1">
      <c r="A142" s="1"/>
      <c r="B142" s="321" t="s">
        <v>212</v>
      </c>
      <c r="C142" s="794">
        <f>C137+C141</f>
        <v>97404</v>
      </c>
      <c r="D142" s="318">
        <f t="shared" si="58"/>
        <v>92.60695949800343</v>
      </c>
      <c r="E142" s="795">
        <f>E137+E141</f>
        <v>58806</v>
      </c>
      <c r="F142" s="317">
        <f t="shared" si="59"/>
        <v>89.99173629602424</v>
      </c>
      <c r="G142" s="794">
        <f>G137+G141</f>
        <v>560</v>
      </c>
      <c r="H142" s="317">
        <f t="shared" si="60"/>
        <v>82.4742268041237</v>
      </c>
      <c r="I142" s="794">
        <f>I137+I141</f>
        <v>1450</v>
      </c>
      <c r="J142" s="317">
        <f t="shared" si="61"/>
        <v>88.30694275274055</v>
      </c>
      <c r="K142" s="794">
        <f>K137+K141</f>
        <v>32504</v>
      </c>
      <c r="L142" s="317">
        <f t="shared" si="56"/>
        <v>97.64186367869266</v>
      </c>
      <c r="M142" s="794">
        <f>M137+M141</f>
        <v>4084</v>
      </c>
      <c r="N142" s="318">
        <f t="shared" si="62"/>
        <v>96.68560606060606</v>
      </c>
      <c r="O142" s="795">
        <f>O137+O141</f>
        <v>7693</v>
      </c>
      <c r="P142" s="786">
        <f t="shared" si="57"/>
        <v>97.82553407934893</v>
      </c>
    </row>
    <row r="143" spans="1:16" ht="17.25" customHeight="1">
      <c r="A143" s="1"/>
      <c r="B143" s="172" t="s">
        <v>214</v>
      </c>
      <c r="C143" s="173">
        <f>E143+G143+I143+K143+M143</f>
        <v>16064</v>
      </c>
      <c r="D143" s="95">
        <f t="shared" si="58"/>
        <v>93.667638483965</v>
      </c>
      <c r="E143" s="174">
        <v>9417</v>
      </c>
      <c r="F143" s="54">
        <f t="shared" si="59"/>
        <v>89.44718844984803</v>
      </c>
      <c r="G143" s="173">
        <v>92</v>
      </c>
      <c r="H143" s="54">
        <f t="shared" si="60"/>
        <v>88.46153846153845</v>
      </c>
      <c r="I143" s="173">
        <v>252</v>
      </c>
      <c r="J143" s="54">
        <f t="shared" si="61"/>
        <v>80.76923076923077</v>
      </c>
      <c r="K143" s="173">
        <v>5440</v>
      </c>
      <c r="L143" s="54">
        <f t="shared" si="56"/>
        <v>97.4910394265233</v>
      </c>
      <c r="M143" s="173">
        <v>863</v>
      </c>
      <c r="N143" s="95">
        <f t="shared" si="62"/>
        <v>137.8594249201278</v>
      </c>
      <c r="O143" s="174">
        <v>1269</v>
      </c>
      <c r="P143" s="54">
        <f t="shared" si="57"/>
        <v>97.24137931034483</v>
      </c>
    </row>
    <row r="144" spans="1:16" ht="17.25" customHeight="1">
      <c r="A144" s="1"/>
      <c r="B144" s="70" t="s">
        <v>24</v>
      </c>
      <c r="C144" s="173">
        <f>E144+G144+I144+K144+M144</f>
        <v>16541</v>
      </c>
      <c r="D144" s="95">
        <f t="shared" si="58"/>
        <v>109.08071748878925</v>
      </c>
      <c r="E144" s="174">
        <v>10045</v>
      </c>
      <c r="F144" s="54">
        <f t="shared" si="59"/>
        <v>109.88950880647633</v>
      </c>
      <c r="G144" s="173">
        <v>70</v>
      </c>
      <c r="H144" s="54">
        <f t="shared" si="60"/>
        <v>68.62745098039215</v>
      </c>
      <c r="I144" s="173">
        <v>291</v>
      </c>
      <c r="J144" s="54">
        <f t="shared" si="61"/>
        <v>129.33333333333331</v>
      </c>
      <c r="K144" s="173">
        <v>5383</v>
      </c>
      <c r="L144" s="54">
        <f t="shared" si="56"/>
        <v>104.32170542635659</v>
      </c>
      <c r="M144" s="173">
        <v>752</v>
      </c>
      <c r="N144" s="95">
        <f t="shared" si="62"/>
        <v>140.2985074626866</v>
      </c>
      <c r="O144" s="174">
        <v>1225</v>
      </c>
      <c r="P144" s="54">
        <f t="shared" si="57"/>
        <v>92.38310708898945</v>
      </c>
    </row>
    <row r="145" spans="1:16" ht="17.25" customHeight="1">
      <c r="A145" s="1"/>
      <c r="B145" s="70" t="s">
        <v>31</v>
      </c>
      <c r="C145" s="173">
        <f>E145+G145+I145+K145+M145</f>
        <v>17392</v>
      </c>
      <c r="D145" s="95">
        <f t="shared" si="58"/>
        <v>102.76530371070669</v>
      </c>
      <c r="E145" s="174">
        <v>10536</v>
      </c>
      <c r="F145" s="54">
        <f t="shared" si="59"/>
        <v>100.38109756097562</v>
      </c>
      <c r="G145" s="173">
        <v>107</v>
      </c>
      <c r="H145" s="54">
        <f t="shared" si="60"/>
        <v>125.88235294117646</v>
      </c>
      <c r="I145" s="173">
        <v>270</v>
      </c>
      <c r="J145" s="54">
        <f t="shared" si="61"/>
        <v>85.17350157728707</v>
      </c>
      <c r="K145" s="173">
        <v>5802</v>
      </c>
      <c r="L145" s="54">
        <f t="shared" si="56"/>
        <v>108.04469273743015</v>
      </c>
      <c r="M145" s="173">
        <v>677</v>
      </c>
      <c r="N145" s="95">
        <f t="shared" si="62"/>
        <v>103.20121951219512</v>
      </c>
      <c r="O145" s="174">
        <v>1405</v>
      </c>
      <c r="P145" s="54">
        <f t="shared" si="57"/>
        <v>103.08143800440206</v>
      </c>
    </row>
    <row r="146" spans="1:16" ht="17.25" customHeight="1">
      <c r="A146" s="1"/>
      <c r="B146" s="803" t="s">
        <v>17</v>
      </c>
      <c r="C146" s="824">
        <f>SUM(C143:C145)</f>
        <v>49997</v>
      </c>
      <c r="D146" s="818">
        <f t="shared" si="58"/>
        <v>101.54149234331207</v>
      </c>
      <c r="E146" s="825">
        <f>SUM(E143:E145)</f>
        <v>29998</v>
      </c>
      <c r="F146" s="818">
        <f t="shared" si="59"/>
        <v>99.44637825294215</v>
      </c>
      <c r="G146" s="824">
        <f>SUM(G143:G145)</f>
        <v>269</v>
      </c>
      <c r="H146" s="818">
        <f t="shared" si="60"/>
        <v>92.43986254295532</v>
      </c>
      <c r="I146" s="824">
        <f>SUM(I143:I145)</f>
        <v>813</v>
      </c>
      <c r="J146" s="818">
        <f t="shared" si="61"/>
        <v>95.19906323185012</v>
      </c>
      <c r="K146" s="824">
        <f>SUM(K143:K145)</f>
        <v>16625</v>
      </c>
      <c r="L146" s="818">
        <f t="shared" si="56"/>
        <v>103.19677219118559</v>
      </c>
      <c r="M146" s="824">
        <f>SUM(M143:M145)</f>
        <v>2292</v>
      </c>
      <c r="N146" s="818">
        <f t="shared" si="62"/>
        <v>126.07260726072607</v>
      </c>
      <c r="O146" s="825">
        <f>SUM(O143:O145)</f>
        <v>3899</v>
      </c>
      <c r="P146" s="818">
        <f t="shared" si="57"/>
        <v>97.62143214822233</v>
      </c>
    </row>
    <row r="147" spans="1:16" s="83" customFormat="1" ht="17.25" customHeight="1">
      <c r="A147" s="107"/>
      <c r="B147" s="70" t="s">
        <v>26</v>
      </c>
      <c r="C147" s="173">
        <f>E147+G147+I147+K147+M147</f>
        <v>18207</v>
      </c>
      <c r="D147" s="95">
        <f>C147/C129*100</f>
        <v>103.81457406773862</v>
      </c>
      <c r="E147" s="174">
        <v>10914</v>
      </c>
      <c r="F147" s="54">
        <f>E147/E129*100</f>
        <v>100.16519823788545</v>
      </c>
      <c r="G147" s="173">
        <v>98</v>
      </c>
      <c r="H147" s="54">
        <f>G147/G129*100</f>
        <v>100</v>
      </c>
      <c r="I147" s="173">
        <v>282</v>
      </c>
      <c r="J147" s="54">
        <f>I147/I129*100</f>
        <v>104.44444444444446</v>
      </c>
      <c r="K147" s="173">
        <v>6042</v>
      </c>
      <c r="L147" s="54">
        <f>K147/K129*100</f>
        <v>112.17972521351653</v>
      </c>
      <c r="M147" s="173">
        <v>871</v>
      </c>
      <c r="N147" s="95">
        <f>M147/M129*100</f>
        <v>98.08558558558559</v>
      </c>
      <c r="O147" s="174">
        <v>1286</v>
      </c>
      <c r="P147" s="54">
        <f>O147/O129*100</f>
        <v>107.16666666666667</v>
      </c>
    </row>
    <row r="148" spans="1:16" s="83" customFormat="1" ht="17.25" customHeight="1" thickBot="1">
      <c r="A148" s="107"/>
      <c r="B148" s="844" t="s">
        <v>226</v>
      </c>
      <c r="C148" s="845">
        <f>E148+G148+I148+K148+M148</f>
        <v>15354</v>
      </c>
      <c r="D148" s="846">
        <f>C148/C130*100</f>
        <v>106.05788492090902</v>
      </c>
      <c r="E148" s="847">
        <v>8999</v>
      </c>
      <c r="F148" s="848">
        <f>E148/E130*100</f>
        <v>102.8692272519433</v>
      </c>
      <c r="G148" s="845">
        <v>57</v>
      </c>
      <c r="H148" s="848">
        <f>G148/G130*100</f>
        <v>48.717948717948715</v>
      </c>
      <c r="I148" s="845">
        <v>183</v>
      </c>
      <c r="J148" s="848">
        <f>I148/I130*100</f>
        <v>72.90836653386454</v>
      </c>
      <c r="K148" s="845">
        <v>5250</v>
      </c>
      <c r="L148" s="848">
        <f>K148/K130*100</f>
        <v>112.56432246998284</v>
      </c>
      <c r="M148" s="845">
        <v>865</v>
      </c>
      <c r="N148" s="846">
        <f>M148/M130*100</f>
        <v>124.10329985652797</v>
      </c>
      <c r="O148" s="847">
        <v>1220</v>
      </c>
      <c r="P148" s="848">
        <f>O148/O130*100</f>
        <v>95.08963367108339</v>
      </c>
    </row>
    <row r="149" spans="1:16" ht="15" thickTop="1">
      <c r="A149" s="1"/>
      <c r="B149" s="8" t="s">
        <v>147</v>
      </c>
      <c r="C149" s="20">
        <v>304802</v>
      </c>
      <c r="D149" s="185">
        <v>101</v>
      </c>
      <c r="E149" s="21">
        <v>185175</v>
      </c>
      <c r="F149" s="20">
        <v>100</v>
      </c>
      <c r="G149" s="20">
        <v>3372</v>
      </c>
      <c r="H149" s="20">
        <v>99</v>
      </c>
      <c r="I149" s="20">
        <v>6643</v>
      </c>
      <c r="J149" s="20">
        <v>99</v>
      </c>
      <c r="K149" s="20">
        <v>94623</v>
      </c>
      <c r="L149" s="20">
        <v>104</v>
      </c>
      <c r="M149" s="20">
        <v>14989</v>
      </c>
      <c r="N149" s="185">
        <v>102</v>
      </c>
      <c r="O149" s="21">
        <v>19259</v>
      </c>
      <c r="P149" s="8">
        <v>101</v>
      </c>
    </row>
    <row r="150" spans="1:16" ht="14.25">
      <c r="A150" s="1"/>
      <c r="B150" s="8" t="s">
        <v>42</v>
      </c>
      <c r="C150" s="20">
        <v>309747</v>
      </c>
      <c r="D150" s="185">
        <v>102</v>
      </c>
      <c r="E150" s="21">
        <v>183779</v>
      </c>
      <c r="F150" s="20">
        <v>99</v>
      </c>
      <c r="G150" s="20">
        <v>3009</v>
      </c>
      <c r="H150" s="20">
        <v>89</v>
      </c>
      <c r="I150" s="20">
        <v>6834</v>
      </c>
      <c r="J150" s="20">
        <v>103</v>
      </c>
      <c r="K150" s="20">
        <v>101322</v>
      </c>
      <c r="L150" s="20">
        <v>107</v>
      </c>
      <c r="M150" s="20">
        <v>14803</v>
      </c>
      <c r="N150" s="185">
        <v>99</v>
      </c>
      <c r="O150" s="21">
        <v>18833</v>
      </c>
      <c r="P150" s="8">
        <v>98</v>
      </c>
    </row>
    <row r="151" spans="1:16" ht="14.25">
      <c r="A151" s="1"/>
      <c r="B151" s="8" t="s">
        <v>44</v>
      </c>
      <c r="C151" s="20">
        <v>306506</v>
      </c>
      <c r="D151" s="185">
        <v>99</v>
      </c>
      <c r="E151" s="21">
        <v>180720</v>
      </c>
      <c r="F151" s="20">
        <v>98</v>
      </c>
      <c r="G151" s="20">
        <v>3046</v>
      </c>
      <c r="H151" s="20">
        <v>101</v>
      </c>
      <c r="I151" s="20">
        <v>6430</v>
      </c>
      <c r="J151" s="20">
        <v>94</v>
      </c>
      <c r="K151" s="20">
        <v>102479</v>
      </c>
      <c r="L151" s="20">
        <v>101</v>
      </c>
      <c r="M151" s="20">
        <v>13831</v>
      </c>
      <c r="N151" s="185">
        <v>93</v>
      </c>
      <c r="O151" s="21">
        <v>19285</v>
      </c>
      <c r="P151" s="8">
        <v>102</v>
      </c>
    </row>
    <row r="152" spans="1:16" ht="14.25">
      <c r="A152" s="1"/>
      <c r="B152" s="8" t="s">
        <v>48</v>
      </c>
      <c r="C152" s="20">
        <v>297996</v>
      </c>
      <c r="D152" s="20">
        <v>97</v>
      </c>
      <c r="E152" s="110">
        <v>178939</v>
      </c>
      <c r="F152" s="109">
        <v>99</v>
      </c>
      <c r="G152" s="109">
        <v>2872</v>
      </c>
      <c r="H152" s="109">
        <v>94</v>
      </c>
      <c r="I152" s="109">
        <v>6666</v>
      </c>
      <c r="J152" s="109">
        <v>104</v>
      </c>
      <c r="K152" s="109">
        <v>97304</v>
      </c>
      <c r="L152" s="109">
        <v>95</v>
      </c>
      <c r="M152" s="109">
        <v>12215</v>
      </c>
      <c r="N152" s="186">
        <v>88</v>
      </c>
      <c r="O152" s="21">
        <v>18543</v>
      </c>
      <c r="P152" s="8">
        <v>96</v>
      </c>
    </row>
    <row r="153" spans="1:17" ht="14.25">
      <c r="A153" s="1"/>
      <c r="B153" s="75" t="s">
        <v>63</v>
      </c>
      <c r="C153" s="85">
        <f>C24+C29+C33+C38</f>
        <v>242500</v>
      </c>
      <c r="D153" s="100">
        <f>C154/C152*100</f>
        <v>71.19558651793983</v>
      </c>
      <c r="E153" s="609">
        <f>E24+E29+E33+E38</f>
        <v>150092</v>
      </c>
      <c r="F153" s="100">
        <f>E154/E152*100</f>
        <v>71.41483969397392</v>
      </c>
      <c r="G153" s="85">
        <f>G24+G29+G33+G38</f>
        <v>2070</v>
      </c>
      <c r="H153" s="100">
        <f>G154/G152*100</f>
        <v>57.06824512534819</v>
      </c>
      <c r="I153" s="85">
        <f>I24+I29+I33+I38</f>
        <v>4803</v>
      </c>
      <c r="J153" s="100">
        <f>I154/I152*100</f>
        <v>68.33183318331834</v>
      </c>
      <c r="K153" s="85">
        <f>K24+K29+K33+K38</f>
        <v>75617</v>
      </c>
      <c r="L153" s="100">
        <f>K154/K152*100</f>
        <v>73.56737646962098</v>
      </c>
      <c r="M153" s="85">
        <f>M24+M29+M33+M38</f>
        <v>9917</v>
      </c>
      <c r="N153" s="100">
        <f>M154/M152*100</f>
        <v>53.974621367171515</v>
      </c>
      <c r="O153" s="609">
        <f>O24+O29+O33+O38</f>
        <v>16671</v>
      </c>
      <c r="P153" s="100">
        <f>O154/O152*100</f>
        <v>90.03397508493771</v>
      </c>
      <c r="Q153" s="176"/>
    </row>
    <row r="154" spans="2:17" ht="14.25">
      <c r="B154" s="75" t="s">
        <v>110</v>
      </c>
      <c r="C154" s="85">
        <f>C42+C47+C51+C56</f>
        <v>212160</v>
      </c>
      <c r="D154" s="100">
        <f aca="true" t="shared" si="63" ref="D154:D159">C154/C153*100</f>
        <v>87.48865979381443</v>
      </c>
      <c r="E154" s="86">
        <f>E42+E47+E51+E56</f>
        <v>127789</v>
      </c>
      <c r="F154" s="100">
        <f aca="true" t="shared" si="64" ref="F154:F159">E154/E153*100</f>
        <v>85.14044719238866</v>
      </c>
      <c r="G154" s="85">
        <f>G42+G47+G51+G56</f>
        <v>1639</v>
      </c>
      <c r="H154" s="100">
        <f aca="true" t="shared" si="65" ref="H154:H159">G154/G153*100</f>
        <v>79.17874396135267</v>
      </c>
      <c r="I154" s="85">
        <f>I42+I47+I51+I56</f>
        <v>4555</v>
      </c>
      <c r="J154" s="100">
        <f aca="true" t="shared" si="66" ref="J154:J159">I154/I153*100</f>
        <v>94.83656048303143</v>
      </c>
      <c r="K154" s="85">
        <f>K42+K47+K51+K56</f>
        <v>71584</v>
      </c>
      <c r="L154" s="100">
        <f aca="true" t="shared" si="67" ref="L154:L159">K154/K153*100</f>
        <v>94.66654323763176</v>
      </c>
      <c r="M154" s="85">
        <f>M42+M47+M51+M56</f>
        <v>6593</v>
      </c>
      <c r="N154" s="100">
        <f aca="true" t="shared" si="68" ref="N154:N159">M154/M153*100</f>
        <v>66.48179893112837</v>
      </c>
      <c r="O154" s="86">
        <f>O42+O47+O51+O56</f>
        <v>16695</v>
      </c>
      <c r="P154" s="100">
        <f aca="true" t="shared" si="69" ref="P154:P159">O154/O153*100</f>
        <v>100.14396256973185</v>
      </c>
      <c r="Q154" s="176"/>
    </row>
    <row r="155" spans="2:17" ht="14.25">
      <c r="B155" s="75" t="s">
        <v>130</v>
      </c>
      <c r="C155" s="85">
        <f>C60+C65+C69+C74</f>
        <v>229556</v>
      </c>
      <c r="D155" s="100">
        <f t="shared" si="63"/>
        <v>108.19947209653091</v>
      </c>
      <c r="E155" s="609">
        <f>E60+E65+E69+E74</f>
        <v>142086</v>
      </c>
      <c r="F155" s="100">
        <f t="shared" si="64"/>
        <v>111.18797392576826</v>
      </c>
      <c r="G155" s="85">
        <f>G60+G65+G69+G74</f>
        <v>1752</v>
      </c>
      <c r="H155" s="100">
        <f t="shared" si="65"/>
        <v>106.89444783404515</v>
      </c>
      <c r="I155" s="85">
        <f>I60+I65+I69+I74</f>
        <v>4842</v>
      </c>
      <c r="J155" s="100">
        <f t="shared" si="66"/>
        <v>106.30076838638858</v>
      </c>
      <c r="K155" s="85">
        <f>K60+K65+K69+K74</f>
        <v>74312</v>
      </c>
      <c r="L155" s="100">
        <f t="shared" si="67"/>
        <v>103.8109074653554</v>
      </c>
      <c r="M155" s="85">
        <f>M60+M65+M69+M74</f>
        <v>6564</v>
      </c>
      <c r="N155" s="100">
        <f t="shared" si="68"/>
        <v>99.56013954193843</v>
      </c>
      <c r="O155" s="609">
        <f>O60+O65+O69+O74</f>
        <v>17464</v>
      </c>
      <c r="P155" s="100">
        <f t="shared" si="69"/>
        <v>104.60616951182988</v>
      </c>
      <c r="Q155" s="176"/>
    </row>
    <row r="156" spans="2:17" ht="14.25">
      <c r="B156" s="443" t="s">
        <v>132</v>
      </c>
      <c r="C156" s="455">
        <f>C78+C83+C87+C92</f>
        <v>203942</v>
      </c>
      <c r="D156" s="568">
        <f t="shared" si="63"/>
        <v>88.84193835055498</v>
      </c>
      <c r="E156" s="566">
        <f>E78+E83+E87+E92</f>
        <v>126660</v>
      </c>
      <c r="F156" s="568">
        <f t="shared" si="64"/>
        <v>89.14319496642878</v>
      </c>
      <c r="G156" s="455">
        <f>G78+G83+G87+G92</f>
        <v>1402</v>
      </c>
      <c r="H156" s="568">
        <f t="shared" si="65"/>
        <v>80.02283105022832</v>
      </c>
      <c r="I156" s="455">
        <f>I78+I83+I87+I92</f>
        <v>4124</v>
      </c>
      <c r="J156" s="568">
        <f t="shared" si="66"/>
        <v>85.17141676992979</v>
      </c>
      <c r="K156" s="455">
        <f>K78+K83+K87+K92</f>
        <v>66240</v>
      </c>
      <c r="L156" s="568">
        <f t="shared" si="67"/>
        <v>89.13768974055334</v>
      </c>
      <c r="M156" s="455">
        <f>M78+M83+M87+M92</f>
        <v>5516</v>
      </c>
      <c r="N156" s="568">
        <f t="shared" si="68"/>
        <v>84.03412553321145</v>
      </c>
      <c r="O156" s="566">
        <f>O78+O83+O87+O92</f>
        <v>16060</v>
      </c>
      <c r="P156" s="568">
        <f t="shared" si="69"/>
        <v>91.96060467246909</v>
      </c>
      <c r="Q156" s="176"/>
    </row>
    <row r="157" spans="2:17" ht="14.25">
      <c r="B157" s="660" t="s">
        <v>150</v>
      </c>
      <c r="C157" s="647">
        <f>C96+C101+C105+C110</f>
        <v>202862</v>
      </c>
      <c r="D157" s="661">
        <f t="shared" si="63"/>
        <v>99.47043767345617</v>
      </c>
      <c r="E157" s="658">
        <f>E96+E101+E105+E110</f>
        <v>127720</v>
      </c>
      <c r="F157" s="661">
        <f t="shared" si="64"/>
        <v>100.83688615190273</v>
      </c>
      <c r="G157" s="647">
        <f>G96+G101+G105+G110</f>
        <v>1411</v>
      </c>
      <c r="H157" s="661">
        <f t="shared" si="65"/>
        <v>100.64194008559201</v>
      </c>
      <c r="I157" s="647">
        <f>I96+I101+I105+I110</f>
        <v>3589</v>
      </c>
      <c r="J157" s="661">
        <f t="shared" si="66"/>
        <v>87.02715809893307</v>
      </c>
      <c r="K157" s="647">
        <f>K96+K101+K105+K110</f>
        <v>64429</v>
      </c>
      <c r="L157" s="661">
        <f t="shared" si="67"/>
        <v>97.26600241545894</v>
      </c>
      <c r="M157" s="647">
        <f>M96+M101+M105+M110</f>
        <v>5713</v>
      </c>
      <c r="N157" s="661">
        <f t="shared" si="68"/>
        <v>103.57142857142858</v>
      </c>
      <c r="O157" s="658">
        <f>O96+O101+O105+O110</f>
        <v>15915</v>
      </c>
      <c r="P157" s="661">
        <f t="shared" si="69"/>
        <v>99.09713574097135</v>
      </c>
      <c r="Q157" s="176"/>
    </row>
    <row r="158" spans="2:17" ht="14.25">
      <c r="B158" s="353" t="s">
        <v>201</v>
      </c>
      <c r="C158" s="373">
        <f>C114+C119+C123+C128</f>
        <v>204363</v>
      </c>
      <c r="D158" s="517">
        <f t="shared" si="63"/>
        <v>100.7399118612653</v>
      </c>
      <c r="E158" s="514">
        <f>E114+E119+E123+E128</f>
        <v>127637</v>
      </c>
      <c r="F158" s="517">
        <f t="shared" si="64"/>
        <v>99.93501409332916</v>
      </c>
      <c r="G158" s="373">
        <f>G114+G119+G123+G128</f>
        <v>1239</v>
      </c>
      <c r="H158" s="517">
        <f t="shared" si="65"/>
        <v>87.81006378454997</v>
      </c>
      <c r="I158" s="373">
        <f>I114+I119+I123+I128</f>
        <v>3296</v>
      </c>
      <c r="J158" s="517">
        <f t="shared" si="66"/>
        <v>91.83616606297018</v>
      </c>
      <c r="K158" s="373">
        <f>K114+K119+K123+K128</f>
        <v>64150</v>
      </c>
      <c r="L158" s="517">
        <f t="shared" si="67"/>
        <v>99.56696518648435</v>
      </c>
      <c r="M158" s="373">
        <f>M114+M119+M123+M128</f>
        <v>8041</v>
      </c>
      <c r="N158" s="517">
        <f t="shared" si="68"/>
        <v>140.74916856292666</v>
      </c>
      <c r="O158" s="514">
        <f>O114+O119+O123+O128</f>
        <v>15580</v>
      </c>
      <c r="P158" s="517">
        <f t="shared" si="69"/>
        <v>97.89506754633993</v>
      </c>
      <c r="Q158" s="176"/>
    </row>
    <row r="159" spans="2:17" ht="14.25">
      <c r="B159" s="163" t="s">
        <v>217</v>
      </c>
      <c r="C159" s="164">
        <f>C132+C137+C141+C146</f>
        <v>195364</v>
      </c>
      <c r="D159" s="165">
        <f t="shared" si="63"/>
        <v>95.5965610213199</v>
      </c>
      <c r="E159" s="164">
        <f>E132+E137+E141+E146</f>
        <v>118204</v>
      </c>
      <c r="F159" s="165">
        <f t="shared" si="64"/>
        <v>92.6095097816464</v>
      </c>
      <c r="G159" s="164">
        <f>G132+G137+G141+G146</f>
        <v>1136</v>
      </c>
      <c r="H159" s="165">
        <f t="shared" si="65"/>
        <v>91.68684422921712</v>
      </c>
      <c r="I159" s="164">
        <f>I132+I137+I141+I146</f>
        <v>3038</v>
      </c>
      <c r="J159" s="165">
        <f t="shared" si="66"/>
        <v>92.17233009708737</v>
      </c>
      <c r="K159" s="164">
        <f>K132+K137+K141+K146</f>
        <v>64360</v>
      </c>
      <c r="L159" s="165">
        <f t="shared" si="67"/>
        <v>100.32735775526112</v>
      </c>
      <c r="M159" s="164">
        <f>M132+M137+M141+M146</f>
        <v>8626</v>
      </c>
      <c r="N159" s="165">
        <f t="shared" si="68"/>
        <v>107.27521452555652</v>
      </c>
      <c r="O159" s="164">
        <f>O132+O137+O141+O146</f>
        <v>15429</v>
      </c>
      <c r="P159" s="165">
        <f t="shared" si="69"/>
        <v>99.03080872913992</v>
      </c>
      <c r="Q159" s="209"/>
    </row>
    <row r="160" spans="2:15" ht="16.5" customHeight="1">
      <c r="B160" s="208" t="s">
        <v>104</v>
      </c>
      <c r="F160" s="419" t="s">
        <v>118</v>
      </c>
      <c r="G160" s="419"/>
      <c r="H160" s="419"/>
      <c r="I160" s="419"/>
      <c r="J160" s="419"/>
      <c r="K160" s="419"/>
      <c r="L160" s="419"/>
      <c r="M160" s="419"/>
      <c r="N160" s="419"/>
      <c r="O160" s="419"/>
    </row>
  </sheetData>
  <sheetProtection/>
  <printOptions/>
  <pageMargins left="0.69" right="0.5118110236220472" top="0.4724409448818898" bottom="0.2755905511811024" header="0.4724409448818898" footer="0.2755905511811024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S128"/>
  <sheetViews>
    <sheetView defaultGridColor="0" zoomScale="80" zoomScaleNormal="80" zoomScalePageLayoutView="0" colorId="22" workbookViewId="0" topLeftCell="A1">
      <pane xSplit="4" ySplit="4" topLeftCell="E99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1" sqref="B1"/>
    </sheetView>
  </sheetViews>
  <sheetFormatPr defaultColWidth="10.59765625" defaultRowHeight="15"/>
  <cols>
    <col min="1" max="1" width="7.19921875" style="0" customWidth="1"/>
    <col min="2" max="2" width="10.898437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</cols>
  <sheetData>
    <row r="1" spans="1:17" ht="24.75" thickBot="1">
      <c r="A1" s="1"/>
      <c r="B1" s="169" t="s">
        <v>96</v>
      </c>
      <c r="C1" s="1"/>
      <c r="D1" s="1"/>
      <c r="E1" s="1"/>
      <c r="F1" s="1"/>
      <c r="G1" s="196" t="s">
        <v>18</v>
      </c>
      <c r="H1" s="197"/>
      <c r="I1" s="197"/>
      <c r="J1" s="1"/>
      <c r="K1" s="1"/>
      <c r="L1" s="1"/>
      <c r="M1" s="1"/>
      <c r="N1" s="1"/>
      <c r="O1" s="108" t="s">
        <v>0</v>
      </c>
      <c r="P1" s="108"/>
      <c r="Q1" s="1"/>
    </row>
    <row r="2" spans="1:17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08" t="s">
        <v>1</v>
      </c>
      <c r="P2" s="108"/>
      <c r="Q2" s="1"/>
    </row>
    <row r="3" spans="1:17" ht="15" thickBot="1">
      <c r="A3" s="1"/>
      <c r="B3" s="28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"/>
      <c r="Q3" s="1"/>
    </row>
    <row r="4" spans="1:17" ht="14.25">
      <c r="A4" s="1"/>
      <c r="B4" s="6"/>
      <c r="C4" s="30" t="s">
        <v>3</v>
      </c>
      <c r="D4" s="7" t="s">
        <v>4</v>
      </c>
      <c r="E4" s="36" t="s">
        <v>5</v>
      </c>
      <c r="F4" s="31" t="s">
        <v>4</v>
      </c>
      <c r="G4" s="32" t="s">
        <v>6</v>
      </c>
      <c r="H4" s="31" t="s">
        <v>4</v>
      </c>
      <c r="I4" s="32" t="s">
        <v>7</v>
      </c>
      <c r="J4" s="31" t="s">
        <v>4</v>
      </c>
      <c r="K4" s="32" t="s">
        <v>8</v>
      </c>
      <c r="L4" s="31" t="s">
        <v>4</v>
      </c>
      <c r="M4" s="32" t="s">
        <v>9</v>
      </c>
      <c r="N4" s="31" t="s">
        <v>4</v>
      </c>
      <c r="O4" s="111" t="s">
        <v>10</v>
      </c>
      <c r="P4" s="33" t="s">
        <v>4</v>
      </c>
      <c r="Q4" s="1"/>
    </row>
    <row r="5" spans="1:17" ht="14.25">
      <c r="A5" s="1"/>
      <c r="B5" s="14" t="s">
        <v>134</v>
      </c>
      <c r="C5" s="26">
        <v>22462</v>
      </c>
      <c r="D5" s="26">
        <v>101</v>
      </c>
      <c r="E5" s="27">
        <v>12660</v>
      </c>
      <c r="F5" s="26">
        <v>103</v>
      </c>
      <c r="G5" s="26">
        <v>108</v>
      </c>
      <c r="H5" s="26">
        <v>84</v>
      </c>
      <c r="I5" s="26">
        <v>1887</v>
      </c>
      <c r="J5" s="26">
        <v>105</v>
      </c>
      <c r="K5" s="26">
        <v>5463</v>
      </c>
      <c r="L5" s="26">
        <v>93</v>
      </c>
      <c r="M5" s="26">
        <v>2344</v>
      </c>
      <c r="N5" s="26">
        <v>115</v>
      </c>
      <c r="O5" s="27">
        <v>4658</v>
      </c>
      <c r="P5" s="12">
        <v>85</v>
      </c>
      <c r="Q5" s="1"/>
    </row>
    <row r="6" spans="1:17" ht="14.25">
      <c r="A6" s="1"/>
      <c r="B6" s="14" t="s">
        <v>135</v>
      </c>
      <c r="C6" s="26">
        <v>19398</v>
      </c>
      <c r="D6" s="26">
        <v>86</v>
      </c>
      <c r="E6" s="27">
        <v>11380</v>
      </c>
      <c r="F6" s="26">
        <v>90</v>
      </c>
      <c r="G6" s="26">
        <v>235</v>
      </c>
      <c r="H6" s="26">
        <v>218</v>
      </c>
      <c r="I6" s="26">
        <v>1205</v>
      </c>
      <c r="J6" s="26">
        <v>64</v>
      </c>
      <c r="K6" s="26">
        <v>4344</v>
      </c>
      <c r="L6" s="26">
        <v>80</v>
      </c>
      <c r="M6" s="26">
        <v>2234</v>
      </c>
      <c r="N6" s="26">
        <v>95</v>
      </c>
      <c r="O6" s="27">
        <v>4689</v>
      </c>
      <c r="P6" s="12">
        <v>101</v>
      </c>
      <c r="Q6" s="1"/>
    </row>
    <row r="7" spans="1:17" ht="14.25">
      <c r="A7" s="1"/>
      <c r="B7" s="14" t="s">
        <v>136</v>
      </c>
      <c r="C7" s="26">
        <v>17532</v>
      </c>
      <c r="D7" s="26">
        <v>90</v>
      </c>
      <c r="E7" s="27">
        <v>7569</v>
      </c>
      <c r="F7" s="26">
        <v>67</v>
      </c>
      <c r="G7" s="26">
        <v>210</v>
      </c>
      <c r="H7" s="26">
        <v>89</v>
      </c>
      <c r="I7" s="26">
        <v>796</v>
      </c>
      <c r="J7" s="26">
        <v>66</v>
      </c>
      <c r="K7" s="26">
        <v>6495</v>
      </c>
      <c r="L7" s="26">
        <v>150</v>
      </c>
      <c r="M7" s="26">
        <v>2462</v>
      </c>
      <c r="N7" s="26">
        <v>110</v>
      </c>
      <c r="O7" s="27">
        <v>5321</v>
      </c>
      <c r="P7" s="12">
        <v>101</v>
      </c>
      <c r="Q7" s="1"/>
    </row>
    <row r="8" spans="1:17" ht="14.25">
      <c r="A8" s="1"/>
      <c r="B8" s="14" t="s">
        <v>137</v>
      </c>
      <c r="C8" s="26">
        <v>22090</v>
      </c>
      <c r="D8" s="26">
        <v>126</v>
      </c>
      <c r="E8" s="27">
        <v>8919</v>
      </c>
      <c r="F8" s="26">
        <v>118</v>
      </c>
      <c r="G8" s="26">
        <v>186</v>
      </c>
      <c r="H8" s="26">
        <v>89</v>
      </c>
      <c r="I8" s="26">
        <v>1318</v>
      </c>
      <c r="J8" s="26">
        <v>166</v>
      </c>
      <c r="K8" s="26">
        <v>8370</v>
      </c>
      <c r="L8" s="26">
        <v>129</v>
      </c>
      <c r="M8" s="26">
        <v>3297</v>
      </c>
      <c r="N8" s="26">
        <v>134</v>
      </c>
      <c r="O8" s="27">
        <v>5017</v>
      </c>
      <c r="P8" s="12">
        <v>94</v>
      </c>
      <c r="Q8" s="1"/>
    </row>
    <row r="9" spans="1:17" ht="14.25" customHeight="1">
      <c r="A9" s="1"/>
      <c r="B9" s="574" t="s">
        <v>138</v>
      </c>
      <c r="C9" s="625">
        <v>30275</v>
      </c>
      <c r="D9" s="643">
        <f aca="true" t="shared" si="0" ref="D9:D15">C9/C8*100</f>
        <v>137.05296514259845</v>
      </c>
      <c r="E9" s="87">
        <v>13249</v>
      </c>
      <c r="F9" s="643">
        <f aca="true" t="shared" si="1" ref="F9:F14">E9/E8*100</f>
        <v>148.5480435026348</v>
      </c>
      <c r="G9" s="643">
        <v>205</v>
      </c>
      <c r="H9" s="643">
        <f aca="true" t="shared" si="2" ref="H9:H14">G9/G8*100</f>
        <v>110.21505376344085</v>
      </c>
      <c r="I9" s="643">
        <v>1764</v>
      </c>
      <c r="J9" s="643">
        <f aca="true" t="shared" si="3" ref="J9:J14">I9/I8*100</f>
        <v>133.8391502276176</v>
      </c>
      <c r="K9" s="643">
        <v>12363</v>
      </c>
      <c r="L9" s="643">
        <f aca="true" t="shared" si="4" ref="L9:L14">K9/K8*100</f>
        <v>147.70609318996415</v>
      </c>
      <c r="M9" s="643">
        <v>2694</v>
      </c>
      <c r="N9" s="643">
        <f aca="true" t="shared" si="5" ref="N9:N14">M9/M8*100</f>
        <v>81.71064604185622</v>
      </c>
      <c r="O9" s="87">
        <v>5305</v>
      </c>
      <c r="P9" s="643">
        <f aca="true" t="shared" si="6" ref="P9:P14">O9/O8*100</f>
        <v>105.74048235997608</v>
      </c>
      <c r="Q9" s="1"/>
    </row>
    <row r="10" spans="1:17" ht="14.25" customHeight="1">
      <c r="A10" s="1"/>
      <c r="B10" s="574" t="s">
        <v>139</v>
      </c>
      <c r="C10" s="575">
        <f aca="true" t="shared" si="7" ref="C10:C15">E10+G10+I10+K10+M10</f>
        <v>18859</v>
      </c>
      <c r="D10" s="576">
        <f t="shared" si="0"/>
        <v>62.29232039636664</v>
      </c>
      <c r="E10" s="644">
        <v>9316</v>
      </c>
      <c r="F10" s="645">
        <f t="shared" si="1"/>
        <v>70.31474073514983</v>
      </c>
      <c r="G10" s="575">
        <v>167</v>
      </c>
      <c r="H10" s="645">
        <f t="shared" si="2"/>
        <v>81.46341463414633</v>
      </c>
      <c r="I10" s="575">
        <v>1758</v>
      </c>
      <c r="J10" s="645">
        <f t="shared" si="3"/>
        <v>99.65986394557824</v>
      </c>
      <c r="K10" s="575">
        <v>6077</v>
      </c>
      <c r="L10" s="645">
        <f t="shared" si="4"/>
        <v>49.15473590552455</v>
      </c>
      <c r="M10" s="575">
        <v>1541</v>
      </c>
      <c r="N10" s="645">
        <f t="shared" si="5"/>
        <v>57.20118782479584</v>
      </c>
      <c r="O10" s="577">
        <v>4619</v>
      </c>
      <c r="P10" s="645">
        <f t="shared" si="6"/>
        <v>87.06880301602263</v>
      </c>
      <c r="Q10" s="1"/>
    </row>
    <row r="11" spans="1:17" ht="14.25" customHeight="1">
      <c r="A11" s="1"/>
      <c r="B11" s="574" t="s">
        <v>140</v>
      </c>
      <c r="C11" s="575">
        <f t="shared" si="7"/>
        <v>18928</v>
      </c>
      <c r="D11" s="576">
        <f t="shared" si="0"/>
        <v>100.3658730579564</v>
      </c>
      <c r="E11" s="644">
        <v>6293</v>
      </c>
      <c r="F11" s="719">
        <f t="shared" si="1"/>
        <v>67.55045083726921</v>
      </c>
      <c r="G11" s="645">
        <v>121</v>
      </c>
      <c r="H11" s="719">
        <f t="shared" si="2"/>
        <v>72.45508982035929</v>
      </c>
      <c r="I11" s="645">
        <v>1331</v>
      </c>
      <c r="J11" s="719">
        <f t="shared" si="3"/>
        <v>75.71103526734926</v>
      </c>
      <c r="K11" s="645">
        <v>8551</v>
      </c>
      <c r="L11" s="719">
        <f t="shared" si="4"/>
        <v>140.71087707750536</v>
      </c>
      <c r="M11" s="645">
        <v>2632</v>
      </c>
      <c r="N11" s="576">
        <f t="shared" si="5"/>
        <v>170.7981829980532</v>
      </c>
      <c r="O11" s="577">
        <v>4511</v>
      </c>
      <c r="P11" s="718">
        <f t="shared" si="6"/>
        <v>97.66183156527387</v>
      </c>
      <c r="Q11" s="179"/>
    </row>
    <row r="12" spans="1:19" ht="14.25" customHeight="1">
      <c r="A12" s="1"/>
      <c r="B12" s="520" t="s">
        <v>133</v>
      </c>
      <c r="C12" s="521">
        <f t="shared" si="7"/>
        <v>22035</v>
      </c>
      <c r="D12" s="519">
        <f t="shared" si="0"/>
        <v>116.41483516483517</v>
      </c>
      <c r="E12" s="522">
        <v>8719</v>
      </c>
      <c r="F12" s="720">
        <f t="shared" si="1"/>
        <v>138.5507706976005</v>
      </c>
      <c r="G12" s="523">
        <v>125</v>
      </c>
      <c r="H12" s="720">
        <f t="shared" si="2"/>
        <v>103.30578512396693</v>
      </c>
      <c r="I12" s="523">
        <v>1849</v>
      </c>
      <c r="J12" s="720">
        <f t="shared" si="3"/>
        <v>138.91810668670172</v>
      </c>
      <c r="K12" s="523">
        <v>8463</v>
      </c>
      <c r="L12" s="720">
        <f t="shared" si="4"/>
        <v>98.97088059876037</v>
      </c>
      <c r="M12" s="721">
        <v>2879</v>
      </c>
      <c r="N12" s="519">
        <f t="shared" si="5"/>
        <v>109.38449848024317</v>
      </c>
      <c r="O12" s="524">
        <v>5311</v>
      </c>
      <c r="P12" s="525">
        <f t="shared" si="6"/>
        <v>117.73442695632896</v>
      </c>
      <c r="Q12" s="179"/>
      <c r="S12" s="209"/>
    </row>
    <row r="13" spans="1:17" ht="14.25" customHeight="1">
      <c r="A13" s="1"/>
      <c r="B13" s="544" t="s">
        <v>148</v>
      </c>
      <c r="C13" s="648">
        <f t="shared" si="7"/>
        <v>22185</v>
      </c>
      <c r="D13" s="649">
        <f t="shared" si="0"/>
        <v>100.68073519400953</v>
      </c>
      <c r="E13" s="650">
        <v>9431</v>
      </c>
      <c r="F13" s="541">
        <f t="shared" si="1"/>
        <v>108.1660740910655</v>
      </c>
      <c r="G13" s="651">
        <v>126</v>
      </c>
      <c r="H13" s="541">
        <f t="shared" si="2"/>
        <v>100.8</v>
      </c>
      <c r="I13" s="651">
        <v>1021</v>
      </c>
      <c r="J13" s="541">
        <f t="shared" si="3"/>
        <v>55.2190373174689</v>
      </c>
      <c r="K13" s="651">
        <v>9203</v>
      </c>
      <c r="L13" s="541">
        <f t="shared" si="4"/>
        <v>108.74394422781519</v>
      </c>
      <c r="M13" s="651">
        <v>2404</v>
      </c>
      <c r="N13" s="649">
        <f t="shared" si="5"/>
        <v>83.5012156998958</v>
      </c>
      <c r="O13" s="652">
        <v>4897</v>
      </c>
      <c r="P13" s="541">
        <f t="shared" si="6"/>
        <v>92.20485784221427</v>
      </c>
      <c r="Q13" s="179"/>
    </row>
    <row r="14" spans="1:17" ht="14.25" customHeight="1">
      <c r="A14" s="1"/>
      <c r="B14" s="427" t="s">
        <v>194</v>
      </c>
      <c r="C14" s="377">
        <f t="shared" si="7"/>
        <v>17518</v>
      </c>
      <c r="D14" s="716">
        <f t="shared" si="0"/>
        <v>78.96326346630606</v>
      </c>
      <c r="E14" s="717">
        <v>7840</v>
      </c>
      <c r="F14" s="374">
        <f t="shared" si="1"/>
        <v>83.13010285229562</v>
      </c>
      <c r="G14" s="376">
        <v>90</v>
      </c>
      <c r="H14" s="374">
        <f t="shared" si="2"/>
        <v>71.42857142857143</v>
      </c>
      <c r="I14" s="376">
        <v>754</v>
      </c>
      <c r="J14" s="374">
        <f t="shared" si="3"/>
        <v>73.84916748285994</v>
      </c>
      <c r="K14" s="376">
        <v>6329</v>
      </c>
      <c r="L14" s="374">
        <f t="shared" si="4"/>
        <v>68.7710529175269</v>
      </c>
      <c r="M14" s="376">
        <v>2505</v>
      </c>
      <c r="N14" s="716">
        <f t="shared" si="5"/>
        <v>104.20133111480865</v>
      </c>
      <c r="O14" s="518">
        <v>4514</v>
      </c>
      <c r="P14" s="374">
        <f t="shared" si="6"/>
        <v>92.17888503165203</v>
      </c>
      <c r="Q14" s="179"/>
    </row>
    <row r="15" spans="1:17" ht="14.25" customHeight="1">
      <c r="A15" s="1"/>
      <c r="B15" s="167" t="s">
        <v>213</v>
      </c>
      <c r="C15" s="166">
        <f t="shared" si="7"/>
        <v>19445</v>
      </c>
      <c r="D15" s="796">
        <f t="shared" si="0"/>
        <v>111.00011416828406</v>
      </c>
      <c r="E15" s="797">
        <v>9357</v>
      </c>
      <c r="F15" s="754">
        <f>E15/E14*100</f>
        <v>119.34948979591837</v>
      </c>
      <c r="G15" s="799">
        <v>125</v>
      </c>
      <c r="H15" s="754">
        <f>G15/G14*100</f>
        <v>138.88888888888889</v>
      </c>
      <c r="I15" s="799">
        <v>661</v>
      </c>
      <c r="J15" s="754">
        <f>I15/I14*100</f>
        <v>87.66578249336871</v>
      </c>
      <c r="K15" s="799">
        <v>6882</v>
      </c>
      <c r="L15" s="754">
        <f>K15/K14*100</f>
        <v>108.73755727603096</v>
      </c>
      <c r="M15" s="799">
        <v>2420</v>
      </c>
      <c r="N15" s="796">
        <f>M15/M14*100</f>
        <v>96.6067864271457</v>
      </c>
      <c r="O15" s="798">
        <v>5171</v>
      </c>
      <c r="P15" s="754">
        <f>O15/O14*100</f>
        <v>114.5547186530793</v>
      </c>
      <c r="Q15" s="179"/>
    </row>
    <row r="16" spans="1:17" ht="3" customHeight="1" thickBot="1">
      <c r="A16" s="1"/>
      <c r="B16" s="16"/>
      <c r="C16" s="17"/>
      <c r="D16" s="34"/>
      <c r="E16" s="35"/>
      <c r="F16" s="34"/>
      <c r="G16" s="34"/>
      <c r="H16" s="34"/>
      <c r="I16" s="34"/>
      <c r="J16" s="34"/>
      <c r="K16" s="34"/>
      <c r="L16" s="34"/>
      <c r="M16" s="34"/>
      <c r="N16" s="34"/>
      <c r="O16" s="35"/>
      <c r="P16" s="18"/>
      <c r="Q16" s="1"/>
    </row>
    <row r="17" spans="1:17" ht="14.25">
      <c r="A17" s="1"/>
      <c r="B17" s="25" t="s">
        <v>95</v>
      </c>
      <c r="C17" s="23">
        <v>21270</v>
      </c>
      <c r="D17" s="23">
        <v>74</v>
      </c>
      <c r="E17" s="24">
        <v>7410</v>
      </c>
      <c r="F17" s="23">
        <v>60</v>
      </c>
      <c r="G17" s="23">
        <v>213</v>
      </c>
      <c r="H17" s="23">
        <v>116</v>
      </c>
      <c r="I17" s="23">
        <v>1848</v>
      </c>
      <c r="J17" s="23">
        <v>108</v>
      </c>
      <c r="K17" s="23">
        <v>9036</v>
      </c>
      <c r="L17" s="23">
        <v>79</v>
      </c>
      <c r="M17" s="23">
        <v>2763</v>
      </c>
      <c r="N17" s="23">
        <v>98</v>
      </c>
      <c r="O17" s="24">
        <v>5235</v>
      </c>
      <c r="P17" s="22">
        <v>110</v>
      </c>
      <c r="Q17" s="1"/>
    </row>
    <row r="18" spans="1:17" ht="14.25">
      <c r="A18" s="1"/>
      <c r="B18" s="25" t="s">
        <v>32</v>
      </c>
      <c r="C18" s="23">
        <v>18144</v>
      </c>
      <c r="D18" s="23">
        <v>78</v>
      </c>
      <c r="E18" s="24">
        <v>8159</v>
      </c>
      <c r="F18" s="23">
        <v>68</v>
      </c>
      <c r="G18" s="23">
        <v>195</v>
      </c>
      <c r="H18" s="23">
        <v>92</v>
      </c>
      <c r="I18" s="23">
        <v>1277</v>
      </c>
      <c r="J18" s="23">
        <v>103</v>
      </c>
      <c r="K18" s="23">
        <v>5765</v>
      </c>
      <c r="L18" s="23">
        <v>78</v>
      </c>
      <c r="M18" s="23">
        <v>2748</v>
      </c>
      <c r="N18" s="23">
        <v>115</v>
      </c>
      <c r="O18" s="24">
        <v>5378</v>
      </c>
      <c r="P18" s="22">
        <v>114</v>
      </c>
      <c r="Q18" s="1"/>
    </row>
    <row r="19" spans="1:17" ht="14.25">
      <c r="A19" s="1"/>
      <c r="B19" s="43" t="s">
        <v>33</v>
      </c>
      <c r="C19" s="20">
        <v>18057</v>
      </c>
      <c r="D19" s="20">
        <v>93</v>
      </c>
      <c r="E19" s="21">
        <v>8691</v>
      </c>
      <c r="F19" s="20">
        <v>81</v>
      </c>
      <c r="G19" s="20">
        <v>195</v>
      </c>
      <c r="H19" s="20">
        <v>94</v>
      </c>
      <c r="I19" s="20">
        <v>761</v>
      </c>
      <c r="J19" s="20">
        <v>143</v>
      </c>
      <c r="K19" s="20">
        <v>5608</v>
      </c>
      <c r="L19" s="20">
        <v>100</v>
      </c>
      <c r="M19" s="20">
        <v>2802</v>
      </c>
      <c r="N19" s="20">
        <v>128</v>
      </c>
      <c r="O19" s="21">
        <v>5414</v>
      </c>
      <c r="P19" s="8">
        <v>113</v>
      </c>
      <c r="Q19" s="1"/>
    </row>
    <row r="20" spans="1:17" ht="14.25">
      <c r="A20" s="1"/>
      <c r="B20" s="25" t="s">
        <v>13</v>
      </c>
      <c r="C20" s="23">
        <v>20851</v>
      </c>
      <c r="D20" s="23">
        <v>85</v>
      </c>
      <c r="E20" s="24">
        <v>10324</v>
      </c>
      <c r="F20" s="23">
        <v>76</v>
      </c>
      <c r="G20" s="23">
        <v>248</v>
      </c>
      <c r="H20" s="23">
        <v>119</v>
      </c>
      <c r="I20" s="23">
        <v>1516</v>
      </c>
      <c r="J20" s="23">
        <v>76</v>
      </c>
      <c r="K20" s="23">
        <v>6163</v>
      </c>
      <c r="L20" s="23">
        <v>103</v>
      </c>
      <c r="M20" s="23">
        <v>2600</v>
      </c>
      <c r="N20" s="23">
        <v>100</v>
      </c>
      <c r="O20" s="24">
        <v>5238</v>
      </c>
      <c r="P20" s="22">
        <v>113</v>
      </c>
      <c r="Q20" s="1"/>
    </row>
    <row r="21" spans="1:17" ht="14.25">
      <c r="A21" s="1"/>
      <c r="B21" s="25" t="s">
        <v>29</v>
      </c>
      <c r="C21" s="23">
        <v>24722</v>
      </c>
      <c r="D21" s="23">
        <v>104</v>
      </c>
      <c r="E21" s="24">
        <v>11731</v>
      </c>
      <c r="F21" s="23">
        <v>108</v>
      </c>
      <c r="G21" s="23">
        <v>166</v>
      </c>
      <c r="H21" s="23">
        <v>71</v>
      </c>
      <c r="I21" s="23">
        <v>929</v>
      </c>
      <c r="J21" s="23">
        <v>61</v>
      </c>
      <c r="K21" s="23">
        <v>9502</v>
      </c>
      <c r="L21" s="23">
        <v>108</v>
      </c>
      <c r="M21" s="23">
        <v>2394</v>
      </c>
      <c r="N21" s="23">
        <v>103</v>
      </c>
      <c r="O21" s="24">
        <v>5215</v>
      </c>
      <c r="P21" s="22">
        <v>115</v>
      </c>
      <c r="Q21" s="1"/>
    </row>
    <row r="22" spans="1:17" ht="16.5" customHeight="1">
      <c r="A22" s="1"/>
      <c r="B22" s="43" t="s">
        <v>30</v>
      </c>
      <c r="C22" s="20">
        <v>25390</v>
      </c>
      <c r="D22" s="20">
        <v>111</v>
      </c>
      <c r="E22" s="21">
        <v>12133</v>
      </c>
      <c r="F22" s="20">
        <v>117</v>
      </c>
      <c r="G22" s="20">
        <v>168</v>
      </c>
      <c r="H22" s="20">
        <v>91</v>
      </c>
      <c r="I22" s="20">
        <v>1543</v>
      </c>
      <c r="J22" s="20">
        <v>174</v>
      </c>
      <c r="K22" s="20">
        <v>8857</v>
      </c>
      <c r="L22" s="20">
        <v>97</v>
      </c>
      <c r="M22" s="20">
        <v>2689</v>
      </c>
      <c r="N22" s="20">
        <v>113</v>
      </c>
      <c r="O22" s="21">
        <v>5216</v>
      </c>
      <c r="P22" s="8">
        <v>118</v>
      </c>
      <c r="Q22" s="1"/>
    </row>
    <row r="23" spans="1:17" ht="14.25">
      <c r="A23" s="1"/>
      <c r="B23" s="25" t="s">
        <v>15</v>
      </c>
      <c r="C23" s="23">
        <v>23313</v>
      </c>
      <c r="D23" s="23">
        <v>108</v>
      </c>
      <c r="E23" s="24">
        <v>11873</v>
      </c>
      <c r="F23" s="23">
        <v>106</v>
      </c>
      <c r="G23" s="23">
        <v>220</v>
      </c>
      <c r="H23" s="23">
        <v>84</v>
      </c>
      <c r="I23" s="23">
        <v>1059</v>
      </c>
      <c r="J23" s="23">
        <v>59</v>
      </c>
      <c r="K23" s="23">
        <v>8025</v>
      </c>
      <c r="L23" s="23">
        <v>127</v>
      </c>
      <c r="M23" s="23">
        <v>2136</v>
      </c>
      <c r="N23" s="23">
        <v>109</v>
      </c>
      <c r="O23" s="24">
        <v>5098</v>
      </c>
      <c r="P23" s="22">
        <v>103</v>
      </c>
      <c r="Q23" s="1"/>
    </row>
    <row r="24" spans="1:17" ht="14.25">
      <c r="A24" s="1"/>
      <c r="B24" s="25" t="s">
        <v>66</v>
      </c>
      <c r="C24" s="23">
        <v>21796</v>
      </c>
      <c r="D24" s="23">
        <v>116</v>
      </c>
      <c r="E24" s="24">
        <v>9896</v>
      </c>
      <c r="F24" s="23">
        <v>129</v>
      </c>
      <c r="G24" s="23">
        <v>162</v>
      </c>
      <c r="H24" s="23">
        <v>82</v>
      </c>
      <c r="I24" s="23">
        <v>410</v>
      </c>
      <c r="J24" s="23">
        <v>32</v>
      </c>
      <c r="K24" s="23">
        <v>8864</v>
      </c>
      <c r="L24" s="23">
        <v>121</v>
      </c>
      <c r="M24" s="23">
        <v>2464</v>
      </c>
      <c r="N24" s="23">
        <v>107</v>
      </c>
      <c r="O24" s="24">
        <v>4978</v>
      </c>
      <c r="P24" s="22">
        <v>93</v>
      </c>
      <c r="Q24" s="1"/>
    </row>
    <row r="25" spans="1:17" ht="17.25" customHeight="1" thickBot="1">
      <c r="A25" s="1"/>
      <c r="B25" s="42" t="s">
        <v>67</v>
      </c>
      <c r="C25" s="17">
        <v>22090</v>
      </c>
      <c r="D25" s="17">
        <v>126</v>
      </c>
      <c r="E25" s="35">
        <v>8919</v>
      </c>
      <c r="F25" s="17">
        <v>118</v>
      </c>
      <c r="G25" s="17">
        <v>186</v>
      </c>
      <c r="H25" s="17">
        <v>89</v>
      </c>
      <c r="I25" s="17">
        <v>1318</v>
      </c>
      <c r="J25" s="17">
        <v>166</v>
      </c>
      <c r="K25" s="17">
        <v>8370</v>
      </c>
      <c r="L25" s="17">
        <v>129</v>
      </c>
      <c r="M25" s="17">
        <v>3297</v>
      </c>
      <c r="N25" s="17">
        <v>134</v>
      </c>
      <c r="O25" s="35">
        <v>5017</v>
      </c>
      <c r="P25" s="19">
        <v>94</v>
      </c>
      <c r="Q25" s="1"/>
    </row>
    <row r="26" spans="1:17" ht="14.25">
      <c r="A26" s="1"/>
      <c r="B26" s="25" t="s">
        <v>47</v>
      </c>
      <c r="C26" s="23">
        <v>25817</v>
      </c>
      <c r="D26" s="23">
        <v>130</v>
      </c>
      <c r="E26" s="24">
        <v>13110</v>
      </c>
      <c r="F26" s="23">
        <v>157</v>
      </c>
      <c r="G26" s="23">
        <v>181</v>
      </c>
      <c r="H26" s="23">
        <v>112</v>
      </c>
      <c r="I26" s="23">
        <v>1997</v>
      </c>
      <c r="J26" s="23">
        <v>132</v>
      </c>
      <c r="K26" s="23">
        <v>7825</v>
      </c>
      <c r="L26" s="23">
        <v>111</v>
      </c>
      <c r="M26" s="23">
        <v>2704</v>
      </c>
      <c r="N26" s="23">
        <v>95</v>
      </c>
      <c r="O26" s="24">
        <v>5069</v>
      </c>
      <c r="P26" s="22">
        <v>93</v>
      </c>
      <c r="Q26" s="1"/>
    </row>
    <row r="27" spans="1:17" ht="14.25">
      <c r="A27" s="1"/>
      <c r="B27" s="25" t="s">
        <v>64</v>
      </c>
      <c r="C27" s="23">
        <v>28471</v>
      </c>
      <c r="D27" s="23">
        <v>137</v>
      </c>
      <c r="E27" s="24">
        <v>14071</v>
      </c>
      <c r="F27" s="23">
        <v>139</v>
      </c>
      <c r="G27" s="23">
        <v>188</v>
      </c>
      <c r="H27" s="23">
        <v>81</v>
      </c>
      <c r="I27" s="23">
        <v>1305</v>
      </c>
      <c r="J27" s="23">
        <v>124</v>
      </c>
      <c r="K27" s="23">
        <v>10281</v>
      </c>
      <c r="L27" s="23">
        <v>143</v>
      </c>
      <c r="M27" s="23">
        <v>2626</v>
      </c>
      <c r="N27" s="23">
        <v>119</v>
      </c>
      <c r="O27" s="24">
        <v>4912</v>
      </c>
      <c r="P27" s="22">
        <v>93</v>
      </c>
      <c r="Q27" s="1"/>
    </row>
    <row r="28" spans="1:17" ht="17.25" customHeight="1">
      <c r="A28" s="1"/>
      <c r="B28" s="43" t="s">
        <v>65</v>
      </c>
      <c r="C28" s="20">
        <v>29623</v>
      </c>
      <c r="D28" s="20">
        <v>152</v>
      </c>
      <c r="E28" s="21">
        <v>14026</v>
      </c>
      <c r="F28" s="20">
        <v>188</v>
      </c>
      <c r="G28" s="20">
        <v>197</v>
      </c>
      <c r="H28" s="20">
        <v>81</v>
      </c>
      <c r="I28" s="20">
        <v>2083</v>
      </c>
      <c r="J28" s="20">
        <v>380</v>
      </c>
      <c r="K28" s="20">
        <v>10262</v>
      </c>
      <c r="L28" s="20">
        <v>123</v>
      </c>
      <c r="M28" s="20">
        <v>3055</v>
      </c>
      <c r="N28" s="20">
        <v>109</v>
      </c>
      <c r="O28" s="21">
        <v>5193</v>
      </c>
      <c r="P28" s="8">
        <v>98</v>
      </c>
      <c r="Q28" s="1"/>
    </row>
    <row r="29" spans="1:17" ht="14.25">
      <c r="A29" s="1"/>
      <c r="B29" s="25" t="s">
        <v>11</v>
      </c>
      <c r="C29" s="23">
        <v>33321</v>
      </c>
      <c r="D29" s="23">
        <v>157</v>
      </c>
      <c r="E29" s="24">
        <v>15037</v>
      </c>
      <c r="F29" s="23">
        <v>203</v>
      </c>
      <c r="G29" s="23">
        <v>214</v>
      </c>
      <c r="H29" s="23">
        <v>101</v>
      </c>
      <c r="I29" s="23">
        <v>1505</v>
      </c>
      <c r="J29" s="23">
        <v>81</v>
      </c>
      <c r="K29" s="23">
        <v>13822</v>
      </c>
      <c r="L29" s="23">
        <v>153</v>
      </c>
      <c r="M29" s="23">
        <v>2743</v>
      </c>
      <c r="N29" s="23">
        <v>99</v>
      </c>
      <c r="O29" s="24">
        <v>5249</v>
      </c>
      <c r="P29" s="22">
        <v>100</v>
      </c>
      <c r="Q29" s="1"/>
    </row>
    <row r="30" spans="1:17" ht="14.25">
      <c r="A30" s="1"/>
      <c r="B30" s="25" t="s">
        <v>32</v>
      </c>
      <c r="C30" s="23">
        <v>29600</v>
      </c>
      <c r="D30" s="23">
        <v>163</v>
      </c>
      <c r="E30" s="24">
        <v>15785</v>
      </c>
      <c r="F30" s="23">
        <v>193</v>
      </c>
      <c r="G30" s="23">
        <v>210</v>
      </c>
      <c r="H30" s="23">
        <v>108</v>
      </c>
      <c r="I30" s="23">
        <v>967</v>
      </c>
      <c r="J30" s="23">
        <v>76</v>
      </c>
      <c r="K30" s="23">
        <v>10221</v>
      </c>
      <c r="L30" s="23">
        <v>177</v>
      </c>
      <c r="M30" s="23">
        <v>2417</v>
      </c>
      <c r="N30" s="23">
        <v>88</v>
      </c>
      <c r="O30" s="24">
        <v>5463</v>
      </c>
      <c r="P30" s="22">
        <v>102</v>
      </c>
      <c r="Q30" s="1"/>
    </row>
    <row r="31" spans="1:17" ht="13.5" customHeight="1">
      <c r="A31" s="1"/>
      <c r="B31" s="43" t="s">
        <v>33</v>
      </c>
      <c r="C31" s="20">
        <v>24890</v>
      </c>
      <c r="D31" s="20">
        <v>138</v>
      </c>
      <c r="E31" s="21">
        <v>11457</v>
      </c>
      <c r="F31" s="20">
        <v>132</v>
      </c>
      <c r="G31" s="20">
        <v>162</v>
      </c>
      <c r="H31" s="20">
        <v>83</v>
      </c>
      <c r="I31" s="20">
        <v>444</v>
      </c>
      <c r="J31" s="20">
        <v>58</v>
      </c>
      <c r="K31" s="20">
        <v>10494</v>
      </c>
      <c r="L31" s="20">
        <v>187</v>
      </c>
      <c r="M31" s="20">
        <v>2333</v>
      </c>
      <c r="N31" s="20">
        <v>83</v>
      </c>
      <c r="O31" s="21">
        <v>5079</v>
      </c>
      <c r="P31" s="8">
        <v>94</v>
      </c>
      <c r="Q31" s="1"/>
    </row>
    <row r="32" spans="1:17" ht="14.25">
      <c r="A32" s="1"/>
      <c r="B32" s="25" t="s">
        <v>13</v>
      </c>
      <c r="C32" s="23">
        <v>23021</v>
      </c>
      <c r="D32" s="23">
        <v>110</v>
      </c>
      <c r="E32" s="24">
        <v>11109</v>
      </c>
      <c r="F32" s="23">
        <v>108</v>
      </c>
      <c r="G32" s="23">
        <v>178</v>
      </c>
      <c r="H32" s="23">
        <v>72</v>
      </c>
      <c r="I32" s="23">
        <v>1370</v>
      </c>
      <c r="J32" s="23">
        <v>90</v>
      </c>
      <c r="K32" s="23">
        <v>7947</v>
      </c>
      <c r="L32" s="23">
        <v>129</v>
      </c>
      <c r="M32" s="23">
        <v>2417</v>
      </c>
      <c r="N32" s="23">
        <v>93</v>
      </c>
      <c r="O32" s="24">
        <v>4737</v>
      </c>
      <c r="P32" s="22">
        <v>90</v>
      </c>
      <c r="Q32" s="1"/>
    </row>
    <row r="33" spans="1:17" ht="14.25">
      <c r="A33" s="1"/>
      <c r="B33" s="25" t="s">
        <v>29</v>
      </c>
      <c r="C33" s="23">
        <v>26954</v>
      </c>
      <c r="D33" s="23">
        <v>109</v>
      </c>
      <c r="E33" s="24">
        <v>12591</v>
      </c>
      <c r="F33" s="23">
        <v>107</v>
      </c>
      <c r="G33" s="23">
        <v>231</v>
      </c>
      <c r="H33" s="23">
        <v>139</v>
      </c>
      <c r="I33" s="23">
        <v>946</v>
      </c>
      <c r="J33" s="23">
        <v>102</v>
      </c>
      <c r="K33" s="23">
        <v>11326</v>
      </c>
      <c r="L33" s="23">
        <v>119</v>
      </c>
      <c r="M33" s="23">
        <v>1860</v>
      </c>
      <c r="N33" s="23">
        <v>78</v>
      </c>
      <c r="O33" s="24">
        <v>5148</v>
      </c>
      <c r="P33" s="22">
        <v>99</v>
      </c>
      <c r="Q33" s="1"/>
    </row>
    <row r="34" spans="1:17" ht="14.25">
      <c r="A34" s="1"/>
      <c r="B34" s="43" t="s">
        <v>30</v>
      </c>
      <c r="C34" s="20">
        <v>28688</v>
      </c>
      <c r="D34" s="20">
        <v>113</v>
      </c>
      <c r="E34" s="21">
        <v>13660</v>
      </c>
      <c r="F34" s="20">
        <v>113</v>
      </c>
      <c r="G34" s="20">
        <v>213</v>
      </c>
      <c r="H34" s="20">
        <v>127</v>
      </c>
      <c r="I34" s="20">
        <v>1471</v>
      </c>
      <c r="J34" s="20">
        <v>95</v>
      </c>
      <c r="K34" s="20">
        <v>11241</v>
      </c>
      <c r="L34" s="20">
        <v>127</v>
      </c>
      <c r="M34" s="20">
        <v>2103</v>
      </c>
      <c r="N34" s="20">
        <v>78</v>
      </c>
      <c r="O34" s="21">
        <v>5085</v>
      </c>
      <c r="P34" s="8">
        <v>97</v>
      </c>
      <c r="Q34" s="1"/>
    </row>
    <row r="35" spans="1:17" ht="14.25">
      <c r="A35" s="1"/>
      <c r="B35" s="25" t="s">
        <v>15</v>
      </c>
      <c r="C35" s="23">
        <v>27917</v>
      </c>
      <c r="D35" s="23">
        <v>120</v>
      </c>
      <c r="E35" s="24">
        <v>13064</v>
      </c>
      <c r="F35" s="23">
        <v>110</v>
      </c>
      <c r="G35" s="23">
        <v>169</v>
      </c>
      <c r="H35" s="23">
        <v>77</v>
      </c>
      <c r="I35" s="23">
        <v>991</v>
      </c>
      <c r="J35" s="23">
        <v>94</v>
      </c>
      <c r="K35" s="23">
        <v>11273</v>
      </c>
      <c r="L35" s="23">
        <v>140</v>
      </c>
      <c r="M35" s="23">
        <v>2420</v>
      </c>
      <c r="N35" s="23">
        <v>113</v>
      </c>
      <c r="O35" s="24">
        <v>4847</v>
      </c>
      <c r="P35" s="22">
        <v>95</v>
      </c>
      <c r="Q35" s="1"/>
    </row>
    <row r="36" spans="1:17" ht="14.25">
      <c r="A36" s="1"/>
      <c r="B36" s="25" t="s">
        <v>66</v>
      </c>
      <c r="C36" s="23">
        <v>25165</v>
      </c>
      <c r="D36" s="23">
        <v>116</v>
      </c>
      <c r="E36" s="24">
        <v>10199</v>
      </c>
      <c r="F36" s="23">
        <v>103</v>
      </c>
      <c r="G36" s="23">
        <v>111</v>
      </c>
      <c r="H36" s="23">
        <v>77</v>
      </c>
      <c r="I36" s="23">
        <v>396</v>
      </c>
      <c r="J36" s="23">
        <v>97</v>
      </c>
      <c r="K36" s="23">
        <v>12248</v>
      </c>
      <c r="L36" s="23">
        <v>138</v>
      </c>
      <c r="M36" s="23">
        <v>2212</v>
      </c>
      <c r="N36" s="23">
        <v>90</v>
      </c>
      <c r="O36" s="24">
        <v>5049</v>
      </c>
      <c r="P36" s="22">
        <v>101</v>
      </c>
      <c r="Q36" s="1"/>
    </row>
    <row r="37" spans="1:18" ht="15" thickBot="1">
      <c r="A37" s="1"/>
      <c r="B37" s="42" t="s">
        <v>67</v>
      </c>
      <c r="C37" s="17">
        <v>30275</v>
      </c>
      <c r="D37" s="17">
        <v>137</v>
      </c>
      <c r="E37" s="35">
        <v>13249</v>
      </c>
      <c r="F37" s="17">
        <v>149</v>
      </c>
      <c r="G37" s="17">
        <v>205</v>
      </c>
      <c r="H37" s="17">
        <v>110</v>
      </c>
      <c r="I37" s="17">
        <v>1764</v>
      </c>
      <c r="J37" s="17">
        <v>134</v>
      </c>
      <c r="K37" s="17">
        <v>12363</v>
      </c>
      <c r="L37" s="17">
        <v>148</v>
      </c>
      <c r="M37" s="17">
        <v>2694</v>
      </c>
      <c r="N37" s="17">
        <v>82</v>
      </c>
      <c r="O37" s="35">
        <v>5305</v>
      </c>
      <c r="P37" s="19">
        <v>106</v>
      </c>
      <c r="R37" s="209"/>
    </row>
    <row r="38" spans="1:16" ht="14.25">
      <c r="A38" s="1"/>
      <c r="B38" s="70" t="s">
        <v>57</v>
      </c>
      <c r="C38" s="54">
        <v>32908</v>
      </c>
      <c r="D38" s="54">
        <v>127</v>
      </c>
      <c r="E38" s="94">
        <v>15941</v>
      </c>
      <c r="F38" s="54">
        <v>122</v>
      </c>
      <c r="G38" s="54">
        <v>186</v>
      </c>
      <c r="H38" s="54">
        <v>103</v>
      </c>
      <c r="I38" s="54">
        <v>1506</v>
      </c>
      <c r="J38" s="54">
        <v>75</v>
      </c>
      <c r="K38" s="54">
        <v>11990</v>
      </c>
      <c r="L38" s="54">
        <v>153</v>
      </c>
      <c r="M38" s="54">
        <v>3285</v>
      </c>
      <c r="N38" s="54">
        <v>121</v>
      </c>
      <c r="O38" s="94">
        <v>5426</v>
      </c>
      <c r="P38" s="53">
        <v>107</v>
      </c>
    </row>
    <row r="39" spans="1:16" ht="14.25">
      <c r="A39" s="1"/>
      <c r="B39" s="70" t="s">
        <v>64</v>
      </c>
      <c r="C39" s="54">
        <v>33446</v>
      </c>
      <c r="D39" s="54">
        <v>118</v>
      </c>
      <c r="E39" s="94">
        <v>16120</v>
      </c>
      <c r="F39" s="54">
        <v>115</v>
      </c>
      <c r="G39" s="54">
        <v>143</v>
      </c>
      <c r="H39" s="54">
        <v>76</v>
      </c>
      <c r="I39" s="54">
        <v>1283</v>
      </c>
      <c r="J39" s="54">
        <v>98</v>
      </c>
      <c r="K39" s="54">
        <v>12756</v>
      </c>
      <c r="L39" s="54">
        <v>124</v>
      </c>
      <c r="M39" s="54">
        <v>3144</v>
      </c>
      <c r="N39" s="54">
        <v>120</v>
      </c>
      <c r="O39" s="94">
        <v>5454</v>
      </c>
      <c r="P39" s="53">
        <v>111</v>
      </c>
    </row>
    <row r="40" spans="1:16" ht="14.25">
      <c r="A40" s="107"/>
      <c r="B40" s="175" t="s">
        <v>111</v>
      </c>
      <c r="C40" s="85">
        <v>31477</v>
      </c>
      <c r="D40" s="85">
        <v>106</v>
      </c>
      <c r="E40" s="86">
        <v>13945</v>
      </c>
      <c r="F40" s="85">
        <v>100</v>
      </c>
      <c r="G40" s="85">
        <v>112</v>
      </c>
      <c r="H40" s="85">
        <v>57</v>
      </c>
      <c r="I40" s="85">
        <v>2183</v>
      </c>
      <c r="J40" s="85">
        <v>105</v>
      </c>
      <c r="K40" s="85">
        <v>12381</v>
      </c>
      <c r="L40" s="85">
        <v>121</v>
      </c>
      <c r="M40" s="85">
        <v>2847</v>
      </c>
      <c r="N40" s="85">
        <v>93</v>
      </c>
      <c r="O40" s="86">
        <v>5467</v>
      </c>
      <c r="P40" s="75">
        <v>105</v>
      </c>
    </row>
    <row r="41" spans="1:16" ht="14.25">
      <c r="A41" s="1"/>
      <c r="B41" s="70" t="s">
        <v>11</v>
      </c>
      <c r="C41" s="54">
        <v>25259</v>
      </c>
      <c r="D41" s="54">
        <v>76</v>
      </c>
      <c r="E41" s="94">
        <v>9601</v>
      </c>
      <c r="F41" s="54">
        <v>64</v>
      </c>
      <c r="G41" s="54">
        <v>123</v>
      </c>
      <c r="H41" s="54">
        <v>58</v>
      </c>
      <c r="I41" s="54">
        <v>1859</v>
      </c>
      <c r="J41" s="54">
        <v>124</v>
      </c>
      <c r="K41" s="54">
        <v>10965</v>
      </c>
      <c r="L41" s="54">
        <v>79</v>
      </c>
      <c r="M41" s="54">
        <v>2711</v>
      </c>
      <c r="N41" s="54">
        <v>99</v>
      </c>
      <c r="O41" s="94">
        <v>5350</v>
      </c>
      <c r="P41" s="53">
        <v>102</v>
      </c>
    </row>
    <row r="42" spans="1:16" ht="14.25">
      <c r="A42" s="1"/>
      <c r="B42" s="70" t="s">
        <v>32</v>
      </c>
      <c r="C42" s="54">
        <v>23634</v>
      </c>
      <c r="D42" s="54">
        <v>76</v>
      </c>
      <c r="E42" s="94">
        <v>10432</v>
      </c>
      <c r="F42" s="54">
        <v>66</v>
      </c>
      <c r="G42" s="54">
        <v>163</v>
      </c>
      <c r="H42" s="54">
        <v>78</v>
      </c>
      <c r="I42" s="54">
        <v>1585</v>
      </c>
      <c r="J42" s="54">
        <v>164</v>
      </c>
      <c r="K42" s="54">
        <v>9135</v>
      </c>
      <c r="L42" s="54">
        <v>89</v>
      </c>
      <c r="M42" s="54">
        <v>2319</v>
      </c>
      <c r="N42" s="54">
        <v>96</v>
      </c>
      <c r="O42" s="94">
        <v>5105</v>
      </c>
      <c r="P42" s="53">
        <v>99</v>
      </c>
    </row>
    <row r="43" spans="1:16" ht="14.25">
      <c r="A43" s="1"/>
      <c r="B43" s="175" t="s">
        <v>114</v>
      </c>
      <c r="C43" s="85">
        <f aca="true" t="shared" si="8" ref="C43:C48">E43+G43+I43+K43+M43</f>
        <v>22431</v>
      </c>
      <c r="D43" s="85">
        <f aca="true" t="shared" si="9" ref="D43:D48">C43/C31*100</f>
        <v>90.12053033346726</v>
      </c>
      <c r="E43" s="86">
        <v>9128</v>
      </c>
      <c r="F43" s="85">
        <f aca="true" t="shared" si="10" ref="F43:F48">E43/E31*100</f>
        <v>79.67181635681243</v>
      </c>
      <c r="G43" s="85">
        <v>203</v>
      </c>
      <c r="H43" s="85">
        <f aca="true" t="shared" si="11" ref="H43:H48">G43/G31*100</f>
        <v>125.30864197530865</v>
      </c>
      <c r="I43" s="85">
        <v>1153</v>
      </c>
      <c r="J43" s="85">
        <f aca="true" t="shared" si="12" ref="J43:J48">I43/I31*100</f>
        <v>259.68468468468467</v>
      </c>
      <c r="K43" s="85">
        <v>9281</v>
      </c>
      <c r="L43" s="85">
        <f aca="true" t="shared" si="13" ref="L43:L48">K43/K31*100</f>
        <v>88.44101391271202</v>
      </c>
      <c r="M43" s="85">
        <v>2666</v>
      </c>
      <c r="N43" s="85">
        <f aca="true" t="shared" si="14" ref="N43:N48">M43/M31*100</f>
        <v>114.27346763823402</v>
      </c>
      <c r="O43" s="86">
        <v>4951</v>
      </c>
      <c r="P43" s="85">
        <f aca="true" t="shared" si="15" ref="P43:P50">O43/O31*100</f>
        <v>97.4798188619807</v>
      </c>
    </row>
    <row r="44" spans="1:16" ht="14.25">
      <c r="A44" s="1"/>
      <c r="B44" s="70" t="s">
        <v>13</v>
      </c>
      <c r="C44" s="180">
        <f t="shared" si="8"/>
        <v>19191</v>
      </c>
      <c r="D44" s="181">
        <f t="shared" si="9"/>
        <v>83.36301637635202</v>
      </c>
      <c r="E44" s="182">
        <v>7824</v>
      </c>
      <c r="F44" s="180">
        <f t="shared" si="10"/>
        <v>70.42938158250067</v>
      </c>
      <c r="G44" s="180">
        <v>171</v>
      </c>
      <c r="H44" s="180">
        <f t="shared" si="11"/>
        <v>96.06741573033707</v>
      </c>
      <c r="I44" s="180">
        <v>728</v>
      </c>
      <c r="J44" s="180">
        <f t="shared" si="12"/>
        <v>53.13868613138686</v>
      </c>
      <c r="K44" s="180">
        <v>8268</v>
      </c>
      <c r="L44" s="180">
        <f t="shared" si="13"/>
        <v>104.03926009815025</v>
      </c>
      <c r="M44" s="180">
        <v>2200</v>
      </c>
      <c r="N44" s="181">
        <f t="shared" si="14"/>
        <v>91.02192800992967</v>
      </c>
      <c r="O44" s="182">
        <v>4795</v>
      </c>
      <c r="P44" s="180">
        <f t="shared" si="15"/>
        <v>101.22440363099008</v>
      </c>
    </row>
    <row r="45" spans="1:16" ht="14.25">
      <c r="A45" s="1"/>
      <c r="B45" s="70" t="s">
        <v>29</v>
      </c>
      <c r="C45" s="54">
        <f t="shared" si="8"/>
        <v>20992</v>
      </c>
      <c r="D45" s="189">
        <f t="shared" si="9"/>
        <v>77.88083401350448</v>
      </c>
      <c r="E45" s="98">
        <v>8853</v>
      </c>
      <c r="F45" s="99">
        <f t="shared" si="10"/>
        <v>70.31212771026925</v>
      </c>
      <c r="G45" s="54">
        <v>195</v>
      </c>
      <c r="H45" s="54">
        <f t="shared" si="11"/>
        <v>84.4155844155844</v>
      </c>
      <c r="I45" s="54">
        <v>1931</v>
      </c>
      <c r="J45" s="54">
        <f t="shared" si="12"/>
        <v>204.12262156448202</v>
      </c>
      <c r="K45" s="54">
        <v>7453</v>
      </c>
      <c r="L45" s="54">
        <f t="shared" si="13"/>
        <v>65.80434398728589</v>
      </c>
      <c r="M45" s="54">
        <v>2560</v>
      </c>
      <c r="N45" s="54">
        <f t="shared" si="14"/>
        <v>137.63440860215056</v>
      </c>
      <c r="O45" s="94">
        <v>4826</v>
      </c>
      <c r="P45" s="54">
        <f t="shared" si="15"/>
        <v>93.74514374514375</v>
      </c>
    </row>
    <row r="46" spans="1:16" ht="14.25">
      <c r="A46" s="1"/>
      <c r="B46" s="190" t="s">
        <v>101</v>
      </c>
      <c r="C46" s="191">
        <f>E46+G46+I46+K46+M46</f>
        <v>19613</v>
      </c>
      <c r="D46" s="192">
        <f t="shared" si="9"/>
        <v>68.36656441717791</v>
      </c>
      <c r="E46" s="193">
        <v>9288</v>
      </c>
      <c r="F46" s="194">
        <f t="shared" si="10"/>
        <v>67.99414348462665</v>
      </c>
      <c r="G46" s="191">
        <v>198</v>
      </c>
      <c r="H46" s="191">
        <f t="shared" si="11"/>
        <v>92.95774647887323</v>
      </c>
      <c r="I46" s="191">
        <v>1535</v>
      </c>
      <c r="J46" s="191">
        <f t="shared" si="12"/>
        <v>104.35078178110129</v>
      </c>
      <c r="K46" s="191">
        <v>5969</v>
      </c>
      <c r="L46" s="191">
        <f t="shared" si="13"/>
        <v>53.10025798416511</v>
      </c>
      <c r="M46" s="191">
        <v>2623</v>
      </c>
      <c r="N46" s="191">
        <f t="shared" si="14"/>
        <v>124.72658107465526</v>
      </c>
      <c r="O46" s="195">
        <v>4795</v>
      </c>
      <c r="P46" s="191">
        <f t="shared" si="15"/>
        <v>94.29695181907572</v>
      </c>
    </row>
    <row r="47" spans="1:16" ht="14.25">
      <c r="A47" s="1"/>
      <c r="B47" s="70" t="s">
        <v>15</v>
      </c>
      <c r="C47" s="180">
        <f t="shared" si="8"/>
        <v>19541</v>
      </c>
      <c r="D47" s="181">
        <f t="shared" si="9"/>
        <v>69.99677615789662</v>
      </c>
      <c r="E47" s="182">
        <v>10491</v>
      </c>
      <c r="F47" s="180">
        <f t="shared" si="10"/>
        <v>80.30465401102266</v>
      </c>
      <c r="G47" s="180">
        <v>210</v>
      </c>
      <c r="H47" s="180">
        <f t="shared" si="11"/>
        <v>124.2603550295858</v>
      </c>
      <c r="I47" s="180">
        <v>1143</v>
      </c>
      <c r="J47" s="180">
        <f t="shared" si="12"/>
        <v>115.3380423814329</v>
      </c>
      <c r="K47" s="180">
        <v>6431</v>
      </c>
      <c r="L47" s="180">
        <f t="shared" si="13"/>
        <v>57.04781335935421</v>
      </c>
      <c r="M47" s="180">
        <v>1266</v>
      </c>
      <c r="N47" s="181">
        <f t="shared" si="14"/>
        <v>52.314049586776854</v>
      </c>
      <c r="O47" s="182">
        <v>4799</v>
      </c>
      <c r="P47" s="180">
        <f t="shared" si="15"/>
        <v>99.0096967196204</v>
      </c>
    </row>
    <row r="48" spans="1:16" ht="14.25">
      <c r="A48" s="1"/>
      <c r="B48" s="70" t="s">
        <v>66</v>
      </c>
      <c r="C48" s="54">
        <f t="shared" si="8"/>
        <v>19354</v>
      </c>
      <c r="D48" s="189">
        <f t="shared" si="9"/>
        <v>76.90840453010132</v>
      </c>
      <c r="E48" s="98">
        <v>9629</v>
      </c>
      <c r="F48" s="99">
        <f t="shared" si="10"/>
        <v>94.41121678595941</v>
      </c>
      <c r="G48" s="54">
        <v>159</v>
      </c>
      <c r="H48" s="54">
        <f t="shared" si="11"/>
        <v>143.24324324324326</v>
      </c>
      <c r="I48" s="54">
        <v>1243</v>
      </c>
      <c r="J48" s="54">
        <f t="shared" si="12"/>
        <v>313.88888888888886</v>
      </c>
      <c r="K48" s="54">
        <v>6909</v>
      </c>
      <c r="L48" s="54">
        <f t="shared" si="13"/>
        <v>56.40920966688439</v>
      </c>
      <c r="M48" s="54">
        <v>1414</v>
      </c>
      <c r="N48" s="54">
        <f t="shared" si="14"/>
        <v>63.92405063291139</v>
      </c>
      <c r="O48" s="94">
        <v>4671</v>
      </c>
      <c r="P48" s="54">
        <f t="shared" si="15"/>
        <v>92.51336898395722</v>
      </c>
    </row>
    <row r="49" spans="1:17" ht="15" thickBot="1">
      <c r="A49" s="1"/>
      <c r="B49" s="230" t="s">
        <v>67</v>
      </c>
      <c r="C49" s="266">
        <f>E49+G49+I49+K49+M49</f>
        <v>18859</v>
      </c>
      <c r="D49" s="267">
        <f aca="true" t="shared" si="16" ref="D49:D59">C49/C37*100</f>
        <v>62.29232039636664</v>
      </c>
      <c r="E49" s="268">
        <v>9316</v>
      </c>
      <c r="F49" s="265">
        <f aca="true" t="shared" si="17" ref="F49:F60">E49/E37*100</f>
        <v>70.31474073514983</v>
      </c>
      <c r="G49" s="264">
        <v>167</v>
      </c>
      <c r="H49" s="266">
        <f aca="true" t="shared" si="18" ref="H49:H60">G49/G37*100</f>
        <v>81.46341463414633</v>
      </c>
      <c r="I49" s="266">
        <v>1758</v>
      </c>
      <c r="J49" s="266">
        <f aca="true" t="shared" si="19" ref="J49:J60">I49/I37*100</f>
        <v>99.65986394557824</v>
      </c>
      <c r="K49" s="266">
        <v>6077</v>
      </c>
      <c r="L49" s="266">
        <f aca="true" t="shared" si="20" ref="L49:L60">K49/K37*100</f>
        <v>49.15473590552455</v>
      </c>
      <c r="M49" s="266">
        <v>1541</v>
      </c>
      <c r="N49" s="266">
        <f aca="true" t="shared" si="21" ref="N49:N60">M49/M37*100</f>
        <v>57.20118782479584</v>
      </c>
      <c r="O49" s="269">
        <v>4619</v>
      </c>
      <c r="P49" s="266">
        <f t="shared" si="15"/>
        <v>87.06880301602263</v>
      </c>
      <c r="Q49" s="83"/>
    </row>
    <row r="50" spans="1:16" ht="14.25">
      <c r="A50" s="1"/>
      <c r="B50" s="70" t="s">
        <v>109</v>
      </c>
      <c r="C50" s="54">
        <f>E50+G50+I50+K50+M50</f>
        <v>17017</v>
      </c>
      <c r="D50" s="189">
        <f t="shared" si="16"/>
        <v>51.71083019326608</v>
      </c>
      <c r="E50" s="98">
        <v>7080</v>
      </c>
      <c r="F50" s="274">
        <f t="shared" si="17"/>
        <v>44.41377579825607</v>
      </c>
      <c r="G50" s="273">
        <v>136</v>
      </c>
      <c r="H50" s="54">
        <f t="shared" si="18"/>
        <v>73.11827956989248</v>
      </c>
      <c r="I50" s="54">
        <v>1346</v>
      </c>
      <c r="J50" s="54">
        <f t="shared" si="19"/>
        <v>89.37583001328021</v>
      </c>
      <c r="K50" s="54">
        <v>7338</v>
      </c>
      <c r="L50" s="54">
        <f t="shared" si="20"/>
        <v>61.20100083402835</v>
      </c>
      <c r="M50" s="54">
        <v>1117</v>
      </c>
      <c r="N50" s="54">
        <f t="shared" si="21"/>
        <v>34.00304414003044</v>
      </c>
      <c r="O50" s="94">
        <v>4801</v>
      </c>
      <c r="P50" s="54">
        <f t="shared" si="15"/>
        <v>88.48138591964614</v>
      </c>
    </row>
    <row r="51" spans="1:16" ht="14.25">
      <c r="A51" s="1"/>
      <c r="B51" s="70" t="s">
        <v>120</v>
      </c>
      <c r="C51" s="54">
        <f>E51+G51+I51+K51+M51</f>
        <v>14890</v>
      </c>
      <c r="D51" s="189">
        <f t="shared" si="16"/>
        <v>44.519524008850084</v>
      </c>
      <c r="E51" s="98">
        <v>7728</v>
      </c>
      <c r="F51" s="54">
        <f t="shared" si="17"/>
        <v>47.940446650124066</v>
      </c>
      <c r="G51" s="54">
        <v>101</v>
      </c>
      <c r="H51" s="54">
        <f t="shared" si="18"/>
        <v>70.62937062937063</v>
      </c>
      <c r="I51" s="54">
        <v>902</v>
      </c>
      <c r="J51" s="54">
        <f t="shared" si="19"/>
        <v>70.30397505845674</v>
      </c>
      <c r="K51" s="54">
        <v>4749</v>
      </c>
      <c r="L51" s="54">
        <f t="shared" si="20"/>
        <v>37.229539040451556</v>
      </c>
      <c r="M51" s="54">
        <v>1410</v>
      </c>
      <c r="N51" s="54">
        <f t="shared" si="21"/>
        <v>44.847328244274806</v>
      </c>
      <c r="O51" s="94">
        <v>4849</v>
      </c>
      <c r="P51" s="54">
        <f aca="true" t="shared" si="22" ref="P51:P59">O51/O39*100</f>
        <v>88.90722405573891</v>
      </c>
    </row>
    <row r="52" spans="1:16" ht="14.25">
      <c r="A52" s="1"/>
      <c r="B52" s="190" t="s">
        <v>65</v>
      </c>
      <c r="C52" s="191">
        <v>16307</v>
      </c>
      <c r="D52" s="191">
        <f t="shared" si="16"/>
        <v>51.80608063030149</v>
      </c>
      <c r="E52" s="195">
        <v>6394</v>
      </c>
      <c r="F52" s="191">
        <f t="shared" si="17"/>
        <v>45.85155969881678</v>
      </c>
      <c r="G52" s="191">
        <v>85</v>
      </c>
      <c r="H52" s="191">
        <f t="shared" si="18"/>
        <v>75.89285714285714</v>
      </c>
      <c r="I52" s="191">
        <v>1875</v>
      </c>
      <c r="J52" s="191">
        <f t="shared" si="19"/>
        <v>85.8909757214842</v>
      </c>
      <c r="K52" s="191">
        <v>6145</v>
      </c>
      <c r="L52" s="191">
        <f t="shared" si="20"/>
        <v>49.632501413456104</v>
      </c>
      <c r="M52" s="191">
        <v>1808</v>
      </c>
      <c r="N52" s="191">
        <f t="shared" si="21"/>
        <v>63.505444327362135</v>
      </c>
      <c r="O52" s="195">
        <v>4648</v>
      </c>
      <c r="P52" s="191">
        <f t="shared" si="22"/>
        <v>85.0192061459667</v>
      </c>
    </row>
    <row r="53" spans="1:16" ht="14.25">
      <c r="A53" s="1"/>
      <c r="B53" s="70" t="s">
        <v>11</v>
      </c>
      <c r="C53" s="54">
        <f aca="true" t="shared" si="23" ref="C53:C59">E53+G53+I53+K53+M53</f>
        <v>17568</v>
      </c>
      <c r="D53" s="189">
        <f t="shared" si="16"/>
        <v>69.5514470089869</v>
      </c>
      <c r="E53" s="98">
        <v>5250</v>
      </c>
      <c r="F53" s="351">
        <f t="shared" si="17"/>
        <v>54.68180397875221</v>
      </c>
      <c r="G53" s="54">
        <v>99</v>
      </c>
      <c r="H53" s="54">
        <f t="shared" si="18"/>
        <v>80.48780487804879</v>
      </c>
      <c r="I53" s="54">
        <v>1440</v>
      </c>
      <c r="J53" s="54">
        <f t="shared" si="19"/>
        <v>77.46100053792362</v>
      </c>
      <c r="K53" s="54">
        <v>8944</v>
      </c>
      <c r="L53" s="54">
        <f t="shared" si="20"/>
        <v>81.56862745098039</v>
      </c>
      <c r="M53" s="54">
        <v>1835</v>
      </c>
      <c r="N53" s="54">
        <f t="shared" si="21"/>
        <v>67.68720029509406</v>
      </c>
      <c r="O53" s="94">
        <v>4525</v>
      </c>
      <c r="P53" s="54">
        <f t="shared" si="22"/>
        <v>84.57943925233646</v>
      </c>
    </row>
    <row r="54" spans="1:17" ht="14.25">
      <c r="A54" s="1"/>
      <c r="B54" s="70" t="s">
        <v>32</v>
      </c>
      <c r="C54" s="54">
        <f t="shared" si="23"/>
        <v>15078</v>
      </c>
      <c r="D54" s="189">
        <f t="shared" si="16"/>
        <v>63.7979182533638</v>
      </c>
      <c r="E54" s="54">
        <v>7022</v>
      </c>
      <c r="F54" s="95">
        <f t="shared" si="17"/>
        <v>67.31211656441718</v>
      </c>
      <c r="G54" s="99">
        <v>150</v>
      </c>
      <c r="H54" s="95">
        <f t="shared" si="18"/>
        <v>92.02453987730061</v>
      </c>
      <c r="I54" s="99">
        <v>1069</v>
      </c>
      <c r="J54" s="95">
        <f t="shared" si="19"/>
        <v>67.44479495268139</v>
      </c>
      <c r="K54" s="99">
        <v>5567</v>
      </c>
      <c r="L54" s="95">
        <f t="shared" si="20"/>
        <v>60.94143404488233</v>
      </c>
      <c r="M54" s="99">
        <v>1270</v>
      </c>
      <c r="N54" s="189">
        <f t="shared" si="21"/>
        <v>54.76498490728763</v>
      </c>
      <c r="O54" s="94">
        <v>4145</v>
      </c>
      <c r="P54" s="95">
        <f t="shared" si="22"/>
        <v>81.1949069539667</v>
      </c>
      <c r="Q54" s="176"/>
    </row>
    <row r="55" spans="1:17" ht="14.25">
      <c r="A55" s="1"/>
      <c r="B55" s="175" t="s">
        <v>33</v>
      </c>
      <c r="C55" s="85">
        <f t="shared" si="23"/>
        <v>12879</v>
      </c>
      <c r="D55" s="85">
        <f t="shared" si="16"/>
        <v>57.416075966296646</v>
      </c>
      <c r="E55" s="86">
        <v>5349</v>
      </c>
      <c r="F55" s="191">
        <f t="shared" si="17"/>
        <v>58.599912357581076</v>
      </c>
      <c r="G55" s="85">
        <v>125</v>
      </c>
      <c r="H55" s="85">
        <f t="shared" si="18"/>
        <v>61.57635467980296</v>
      </c>
      <c r="I55" s="85">
        <v>639</v>
      </c>
      <c r="J55" s="85">
        <f t="shared" si="19"/>
        <v>55.42064180398959</v>
      </c>
      <c r="K55" s="85">
        <v>5453</v>
      </c>
      <c r="L55" s="85">
        <f t="shared" si="20"/>
        <v>58.75444456416334</v>
      </c>
      <c r="M55" s="85">
        <v>1313</v>
      </c>
      <c r="N55" s="85">
        <f t="shared" si="21"/>
        <v>49.24981245311328</v>
      </c>
      <c r="O55" s="86">
        <v>4293</v>
      </c>
      <c r="P55" s="85">
        <f t="shared" si="22"/>
        <v>86.70975560492829</v>
      </c>
      <c r="Q55" s="209"/>
    </row>
    <row r="56" spans="1:17" ht="14.25">
      <c r="A56" s="1"/>
      <c r="B56" s="70" t="s">
        <v>13</v>
      </c>
      <c r="C56" s="180">
        <f t="shared" si="23"/>
        <v>17397</v>
      </c>
      <c r="D56" s="181">
        <f t="shared" si="16"/>
        <v>90.65186806315461</v>
      </c>
      <c r="E56" s="182">
        <v>6280</v>
      </c>
      <c r="F56" s="54">
        <f t="shared" si="17"/>
        <v>80.26584867075664</v>
      </c>
      <c r="G56" s="180">
        <v>49</v>
      </c>
      <c r="H56" s="180">
        <f t="shared" si="18"/>
        <v>28.654970760233915</v>
      </c>
      <c r="I56" s="180">
        <v>262</v>
      </c>
      <c r="J56" s="180">
        <f t="shared" si="19"/>
        <v>35.989010989010985</v>
      </c>
      <c r="K56" s="180">
        <v>9383</v>
      </c>
      <c r="L56" s="180">
        <f t="shared" si="20"/>
        <v>113.48572810836961</v>
      </c>
      <c r="M56" s="180">
        <v>1423</v>
      </c>
      <c r="N56" s="181">
        <f t="shared" si="21"/>
        <v>64.68181818181819</v>
      </c>
      <c r="O56" s="182">
        <v>4653</v>
      </c>
      <c r="P56" s="180">
        <f t="shared" si="22"/>
        <v>97.03858185610011</v>
      </c>
      <c r="Q56" s="209"/>
    </row>
    <row r="57" spans="1:17" ht="14.25">
      <c r="A57" s="1"/>
      <c r="B57" s="70" t="s">
        <v>29</v>
      </c>
      <c r="C57" s="54">
        <f t="shared" si="23"/>
        <v>17846</v>
      </c>
      <c r="D57" s="189">
        <f t="shared" si="16"/>
        <v>85.01333841463415</v>
      </c>
      <c r="E57" s="98">
        <v>7338</v>
      </c>
      <c r="F57" s="99">
        <f t="shared" si="17"/>
        <v>82.88715689596748</v>
      </c>
      <c r="G57" s="54">
        <v>90</v>
      </c>
      <c r="H57" s="54">
        <f t="shared" si="18"/>
        <v>46.15384615384615</v>
      </c>
      <c r="I57" s="54">
        <v>1846</v>
      </c>
      <c r="J57" s="54">
        <f t="shared" si="19"/>
        <v>95.5981356809943</v>
      </c>
      <c r="K57" s="54">
        <v>7325</v>
      </c>
      <c r="L57" s="54">
        <f t="shared" si="20"/>
        <v>98.28257077686837</v>
      </c>
      <c r="M57" s="54">
        <v>1247</v>
      </c>
      <c r="N57" s="54">
        <f t="shared" si="21"/>
        <v>48.7109375</v>
      </c>
      <c r="O57" s="94">
        <v>4712</v>
      </c>
      <c r="P57" s="54">
        <f t="shared" si="22"/>
        <v>97.63779527559055</v>
      </c>
      <c r="Q57" s="209"/>
    </row>
    <row r="58" spans="1:17" ht="14.25">
      <c r="A58" s="1"/>
      <c r="B58" s="190" t="s">
        <v>101</v>
      </c>
      <c r="C58" s="191">
        <f t="shared" si="23"/>
        <v>17639</v>
      </c>
      <c r="D58" s="192">
        <f t="shared" si="16"/>
        <v>89.9352470300311</v>
      </c>
      <c r="E58" s="193">
        <v>8688</v>
      </c>
      <c r="F58" s="194">
        <f t="shared" si="17"/>
        <v>93.54005167958657</v>
      </c>
      <c r="G58" s="191">
        <v>107</v>
      </c>
      <c r="H58" s="191">
        <f t="shared" si="18"/>
        <v>54.04040404040404</v>
      </c>
      <c r="I58" s="191">
        <v>1405</v>
      </c>
      <c r="J58" s="191">
        <f t="shared" si="19"/>
        <v>91.53094462540716</v>
      </c>
      <c r="K58" s="191">
        <v>6555</v>
      </c>
      <c r="L58" s="191">
        <f t="shared" si="20"/>
        <v>109.81738984754566</v>
      </c>
      <c r="M58" s="191">
        <v>884</v>
      </c>
      <c r="N58" s="191">
        <f t="shared" si="21"/>
        <v>33.70186808997332</v>
      </c>
      <c r="O58" s="195">
        <v>4741</v>
      </c>
      <c r="P58" s="191">
        <f t="shared" si="22"/>
        <v>98.87382690302398</v>
      </c>
      <c r="Q58" s="209"/>
    </row>
    <row r="59" spans="1:17" ht="14.25">
      <c r="A59" s="1"/>
      <c r="B59" s="70" t="s">
        <v>15</v>
      </c>
      <c r="C59" s="180">
        <f t="shared" si="23"/>
        <v>21618</v>
      </c>
      <c r="D59" s="181">
        <f t="shared" si="16"/>
        <v>110.62893403612917</v>
      </c>
      <c r="E59" s="182">
        <v>10620</v>
      </c>
      <c r="F59" s="180">
        <f t="shared" si="17"/>
        <v>101.22962539319415</v>
      </c>
      <c r="G59" s="180">
        <v>114</v>
      </c>
      <c r="H59" s="180">
        <f t="shared" si="18"/>
        <v>54.285714285714285</v>
      </c>
      <c r="I59" s="180">
        <v>942</v>
      </c>
      <c r="J59" s="180">
        <f t="shared" si="19"/>
        <v>82.41469816272966</v>
      </c>
      <c r="K59" s="180">
        <v>8078</v>
      </c>
      <c r="L59" s="180">
        <f t="shared" si="20"/>
        <v>125.61032498833772</v>
      </c>
      <c r="M59" s="180">
        <v>1864</v>
      </c>
      <c r="N59" s="181">
        <f t="shared" si="21"/>
        <v>147.23538704581358</v>
      </c>
      <c r="O59" s="182">
        <v>4849</v>
      </c>
      <c r="P59" s="180">
        <f t="shared" si="22"/>
        <v>101.0418837257762</v>
      </c>
      <c r="Q59" s="209"/>
    </row>
    <row r="60" spans="1:17" ht="14.25">
      <c r="A60" s="1"/>
      <c r="B60" s="70" t="s">
        <v>66</v>
      </c>
      <c r="C60" s="54">
        <f>E60+G60+I60+K60+M60</f>
        <v>18628</v>
      </c>
      <c r="D60" s="189">
        <f>C60/C48*100</f>
        <v>96.24883744962281</v>
      </c>
      <c r="E60" s="98">
        <v>7172</v>
      </c>
      <c r="F60" s="99">
        <f t="shared" si="17"/>
        <v>74.48333160245093</v>
      </c>
      <c r="G60" s="54">
        <v>123</v>
      </c>
      <c r="H60" s="54">
        <f t="shared" si="18"/>
        <v>77.35849056603774</v>
      </c>
      <c r="I60" s="54">
        <v>524</v>
      </c>
      <c r="J60" s="54">
        <f t="shared" si="19"/>
        <v>42.15607401448109</v>
      </c>
      <c r="K60" s="54">
        <v>9089</v>
      </c>
      <c r="L60" s="54">
        <f t="shared" si="20"/>
        <v>131.55304675061515</v>
      </c>
      <c r="M60" s="54">
        <v>1720</v>
      </c>
      <c r="N60" s="54">
        <f t="shared" si="21"/>
        <v>121.64073550212164</v>
      </c>
      <c r="O60" s="94">
        <v>4692</v>
      </c>
      <c r="P60" s="54">
        <f>O60/O48*100</f>
        <v>100.44958253050737</v>
      </c>
      <c r="Q60" s="209"/>
    </row>
    <row r="61" spans="1:17" ht="15" thickBot="1">
      <c r="A61" s="1"/>
      <c r="B61" s="230" t="s">
        <v>67</v>
      </c>
      <c r="C61" s="266">
        <f>E61+G61+I61+K61+M61</f>
        <v>18928</v>
      </c>
      <c r="D61" s="267">
        <f>C61/C49*100</f>
        <v>100.3658730579564</v>
      </c>
      <c r="E61" s="268">
        <v>6293</v>
      </c>
      <c r="F61" s="265">
        <f>E61/E49*100</f>
        <v>67.55045083726921</v>
      </c>
      <c r="G61" s="264">
        <v>121</v>
      </c>
      <c r="H61" s="266">
        <f>G61/G49*100</f>
        <v>72.45508982035929</v>
      </c>
      <c r="I61" s="266">
        <v>1331</v>
      </c>
      <c r="J61" s="266">
        <f>I61/I49*100</f>
        <v>75.71103526734926</v>
      </c>
      <c r="K61" s="266">
        <v>8551</v>
      </c>
      <c r="L61" s="266">
        <f>K61/K49*100</f>
        <v>140.71087707750536</v>
      </c>
      <c r="M61" s="266">
        <v>2632</v>
      </c>
      <c r="N61" s="266">
        <f>M61/M49*100</f>
        <v>170.7981829980532</v>
      </c>
      <c r="O61" s="269">
        <v>4511</v>
      </c>
      <c r="P61" s="266">
        <f>O61/O49*100</f>
        <v>97.66183156527387</v>
      </c>
      <c r="Q61" s="209"/>
    </row>
    <row r="62" spans="1:17" ht="18" customHeight="1">
      <c r="A62" s="1"/>
      <c r="B62" s="70" t="s">
        <v>119</v>
      </c>
      <c r="C62" s="54">
        <f>E62+G62+I62+K62+M62</f>
        <v>23108</v>
      </c>
      <c r="D62" s="189">
        <f>C62/C50*100</f>
        <v>135.7936181465593</v>
      </c>
      <c r="E62" s="98">
        <v>8385</v>
      </c>
      <c r="F62" s="274">
        <f>E62/E50*100</f>
        <v>118.43220338983052</v>
      </c>
      <c r="G62" s="273">
        <v>117</v>
      </c>
      <c r="H62" s="54">
        <f>G62/G50*100</f>
        <v>86.02941176470588</v>
      </c>
      <c r="I62" s="54">
        <v>862</v>
      </c>
      <c r="J62" s="54">
        <f>I62/I50*100</f>
        <v>64.04160475482912</v>
      </c>
      <c r="K62" s="54">
        <v>10748</v>
      </c>
      <c r="L62" s="54">
        <f>K62/K50*100</f>
        <v>146.47042790951213</v>
      </c>
      <c r="M62" s="54">
        <v>2996</v>
      </c>
      <c r="N62" s="54">
        <f>M62/M50*100</f>
        <v>268.218442256043</v>
      </c>
      <c r="O62" s="94">
        <v>4582</v>
      </c>
      <c r="P62" s="54">
        <f>O62/O50*100</f>
        <v>95.4384503228494</v>
      </c>
      <c r="Q62" s="209"/>
    </row>
    <row r="63" spans="1:17" ht="18" customHeight="1">
      <c r="A63" s="1"/>
      <c r="B63" s="70" t="s">
        <v>64</v>
      </c>
      <c r="C63" s="54">
        <f>E63+G63+I63+K63+M63</f>
        <v>22128</v>
      </c>
      <c r="D63" s="189">
        <f>C63/C51*100</f>
        <v>148.60980523841505</v>
      </c>
      <c r="E63" s="98">
        <v>7329</v>
      </c>
      <c r="F63" s="54">
        <f>E63/E51*100</f>
        <v>94.83695652173914</v>
      </c>
      <c r="G63" s="54">
        <v>144</v>
      </c>
      <c r="H63" s="54">
        <f>G63/G51*100</f>
        <v>142.57425742574256</v>
      </c>
      <c r="I63" s="54">
        <v>2042</v>
      </c>
      <c r="J63" s="54">
        <f>I63/I51*100</f>
        <v>226.38580931263857</v>
      </c>
      <c r="K63" s="54">
        <v>10221</v>
      </c>
      <c r="L63" s="54">
        <f>K63/K51*100</f>
        <v>215.22425773847127</v>
      </c>
      <c r="M63" s="54">
        <v>2392</v>
      </c>
      <c r="N63" s="54">
        <f>M63/M51*100</f>
        <v>169.645390070922</v>
      </c>
      <c r="O63" s="94">
        <v>4619</v>
      </c>
      <c r="P63" s="54">
        <f>O63/O51*100</f>
        <v>95.2567539698907</v>
      </c>
      <c r="Q63" s="209"/>
    </row>
    <row r="64" spans="1:17" ht="18" customHeight="1">
      <c r="A64" s="1"/>
      <c r="B64" s="190" t="s">
        <v>65</v>
      </c>
      <c r="C64" s="191">
        <v>19449</v>
      </c>
      <c r="D64" s="191">
        <f>C64/C52*100</f>
        <v>119.26779910467897</v>
      </c>
      <c r="E64" s="195">
        <v>6974</v>
      </c>
      <c r="F64" s="191">
        <f>E64/E52*100</f>
        <v>109.07100406631216</v>
      </c>
      <c r="G64" s="191">
        <v>74</v>
      </c>
      <c r="H64" s="191">
        <f>G64/G52*100</f>
        <v>87.05882352941177</v>
      </c>
      <c r="I64" s="191">
        <v>1690</v>
      </c>
      <c r="J64" s="191">
        <f>I64/I52*100</f>
        <v>90.13333333333333</v>
      </c>
      <c r="K64" s="191">
        <v>8780</v>
      </c>
      <c r="L64" s="191">
        <f>K64/K52*100</f>
        <v>142.88039056143208</v>
      </c>
      <c r="M64" s="191">
        <v>1931</v>
      </c>
      <c r="N64" s="191">
        <f>M64/M52*100</f>
        <v>106.80309734513274</v>
      </c>
      <c r="O64" s="195">
        <v>4890</v>
      </c>
      <c r="P64" s="191">
        <f>O64/O52*100</f>
        <v>105.20654044750431</v>
      </c>
      <c r="Q64" s="209"/>
    </row>
    <row r="65" spans="1:17" ht="18" customHeight="1">
      <c r="A65" s="1"/>
      <c r="B65" s="70" t="s">
        <v>11</v>
      </c>
      <c r="C65" s="54">
        <v>21687</v>
      </c>
      <c r="D65" s="54">
        <v>123.4</v>
      </c>
      <c r="E65" s="94">
        <v>9852</v>
      </c>
      <c r="F65" s="54">
        <v>187.6</v>
      </c>
      <c r="G65" s="54">
        <v>89</v>
      </c>
      <c r="H65" s="54">
        <v>89.9</v>
      </c>
      <c r="I65" s="54">
        <v>1341</v>
      </c>
      <c r="J65" s="54">
        <v>93.1</v>
      </c>
      <c r="K65" s="54">
        <v>8067</v>
      </c>
      <c r="L65" s="54">
        <v>90.2</v>
      </c>
      <c r="M65" s="54">
        <v>2338</v>
      </c>
      <c r="N65" s="54">
        <v>127.4</v>
      </c>
      <c r="O65" s="94">
        <v>5014</v>
      </c>
      <c r="P65" s="53">
        <v>111</v>
      </c>
      <c r="Q65" s="209"/>
    </row>
    <row r="66" spans="1:17" ht="18" customHeight="1">
      <c r="A66" s="1"/>
      <c r="B66" s="70" t="s">
        <v>32</v>
      </c>
      <c r="C66" s="54">
        <v>21433</v>
      </c>
      <c r="D66" s="189">
        <f aca="true" t="shared" si="24" ref="D66:D71">C66/C54*100</f>
        <v>142.14749966839105</v>
      </c>
      <c r="E66" s="94">
        <v>10224</v>
      </c>
      <c r="F66" s="54">
        <f aca="true" t="shared" si="25" ref="F66:F72">E66/E54*100</f>
        <v>145.59954428937624</v>
      </c>
      <c r="G66" s="54">
        <v>151</v>
      </c>
      <c r="H66" s="54">
        <f aca="true" t="shared" si="26" ref="H66:H72">G66/G54*100</f>
        <v>100.66666666666666</v>
      </c>
      <c r="I66" s="54">
        <v>1049</v>
      </c>
      <c r="J66" s="54">
        <f aca="true" t="shared" si="27" ref="J66:J72">I66/I54*100</f>
        <v>98.12909260991582</v>
      </c>
      <c r="K66" s="54">
        <v>7956</v>
      </c>
      <c r="L66" s="54">
        <f aca="true" t="shared" si="28" ref="L66:L72">K66/K54*100</f>
        <v>142.91359798814443</v>
      </c>
      <c r="M66" s="54">
        <v>2053</v>
      </c>
      <c r="N66" s="54">
        <f aca="true" t="shared" si="29" ref="N66:N72">M66/M54*100</f>
        <v>161.6535433070866</v>
      </c>
      <c r="O66" s="94">
        <v>4446</v>
      </c>
      <c r="P66" s="54">
        <f aca="true" t="shared" si="30" ref="P66:P71">O66/O54*100</f>
        <v>107.26176115802171</v>
      </c>
      <c r="Q66" s="209"/>
    </row>
    <row r="67" spans="1:17" ht="18" customHeight="1">
      <c r="A67" s="1"/>
      <c r="B67" s="175" t="s">
        <v>114</v>
      </c>
      <c r="C67" s="85">
        <f aca="true" t="shared" si="31" ref="C67:C75">E67+G67+I67+K67+M67</f>
        <v>24434</v>
      </c>
      <c r="D67" s="85">
        <f t="shared" si="24"/>
        <v>189.71969873437376</v>
      </c>
      <c r="E67" s="86">
        <v>13158</v>
      </c>
      <c r="F67" s="191">
        <f t="shared" si="25"/>
        <v>245.98990465507572</v>
      </c>
      <c r="G67" s="85">
        <v>120</v>
      </c>
      <c r="H67" s="85">
        <f t="shared" si="26"/>
        <v>96</v>
      </c>
      <c r="I67" s="85">
        <v>703</v>
      </c>
      <c r="J67" s="85">
        <f t="shared" si="27"/>
        <v>110.01564945226916</v>
      </c>
      <c r="K67" s="85">
        <v>8751</v>
      </c>
      <c r="L67" s="85">
        <f t="shared" si="28"/>
        <v>160.4804694663488</v>
      </c>
      <c r="M67" s="85">
        <v>1702</v>
      </c>
      <c r="N67" s="85">
        <f t="shared" si="29"/>
        <v>129.62680883472964</v>
      </c>
      <c r="O67" s="86">
        <v>4717</v>
      </c>
      <c r="P67" s="85">
        <f t="shared" si="30"/>
        <v>109.87654320987654</v>
      </c>
      <c r="Q67" s="209"/>
    </row>
    <row r="68" spans="1:17" ht="18" customHeight="1">
      <c r="A68" s="1"/>
      <c r="B68" s="70" t="s">
        <v>13</v>
      </c>
      <c r="C68" s="180">
        <f t="shared" si="31"/>
        <v>27906</v>
      </c>
      <c r="D68" s="181">
        <f t="shared" si="24"/>
        <v>160.40696671839973</v>
      </c>
      <c r="E68" s="182">
        <v>12531</v>
      </c>
      <c r="F68" s="54">
        <f t="shared" si="25"/>
        <v>199.53821656050957</v>
      </c>
      <c r="G68" s="180">
        <v>125</v>
      </c>
      <c r="H68" s="180">
        <f t="shared" si="26"/>
        <v>255.10204081632654</v>
      </c>
      <c r="I68" s="180">
        <v>2034</v>
      </c>
      <c r="J68" s="180">
        <f t="shared" si="27"/>
        <v>776.3358778625955</v>
      </c>
      <c r="K68" s="180">
        <v>10919</v>
      </c>
      <c r="L68" s="180">
        <f t="shared" si="28"/>
        <v>116.37003090695939</v>
      </c>
      <c r="M68" s="180">
        <v>2297</v>
      </c>
      <c r="N68" s="181">
        <f t="shared" si="29"/>
        <v>161.41953619114545</v>
      </c>
      <c r="O68" s="182">
        <v>4939</v>
      </c>
      <c r="P68" s="180">
        <f t="shared" si="30"/>
        <v>106.14657210401892</v>
      </c>
      <c r="Q68" s="209"/>
    </row>
    <row r="69" spans="1:17" ht="18" customHeight="1">
      <c r="A69" s="1"/>
      <c r="B69" s="486" t="s">
        <v>29</v>
      </c>
      <c r="C69" s="487">
        <f t="shared" si="31"/>
        <v>27870</v>
      </c>
      <c r="D69" s="488">
        <f t="shared" si="24"/>
        <v>156.16944973663567</v>
      </c>
      <c r="E69" s="489">
        <v>12797</v>
      </c>
      <c r="F69" s="490">
        <f t="shared" si="25"/>
        <v>174.3935677296266</v>
      </c>
      <c r="G69" s="487">
        <v>140</v>
      </c>
      <c r="H69" s="487">
        <f t="shared" si="26"/>
        <v>155.55555555555557</v>
      </c>
      <c r="I69" s="487">
        <v>1737</v>
      </c>
      <c r="J69" s="487">
        <f t="shared" si="27"/>
        <v>94.09534127843988</v>
      </c>
      <c r="K69" s="487">
        <v>10552</v>
      </c>
      <c r="L69" s="487">
        <f t="shared" si="28"/>
        <v>144.05460750853243</v>
      </c>
      <c r="M69" s="487">
        <v>2644</v>
      </c>
      <c r="N69" s="487">
        <f t="shared" si="29"/>
        <v>212.0288692862871</v>
      </c>
      <c r="O69" s="491">
        <v>5325</v>
      </c>
      <c r="P69" s="487">
        <f t="shared" si="30"/>
        <v>113.00933786078097</v>
      </c>
      <c r="Q69" s="209"/>
    </row>
    <row r="70" spans="1:17" ht="18" customHeight="1">
      <c r="A70" s="1"/>
      <c r="B70" s="480" t="s">
        <v>101</v>
      </c>
      <c r="C70" s="481">
        <f>E70+G70+I70+K70+M70</f>
        <v>23209</v>
      </c>
      <c r="D70" s="482">
        <f t="shared" si="24"/>
        <v>131.5777538409207</v>
      </c>
      <c r="E70" s="483">
        <v>10001</v>
      </c>
      <c r="F70" s="484">
        <f>E70/E58*100</f>
        <v>115.11279926335175</v>
      </c>
      <c r="G70" s="481">
        <v>110</v>
      </c>
      <c r="H70" s="481">
        <f t="shared" si="26"/>
        <v>102.803738317757</v>
      </c>
      <c r="I70" s="481">
        <v>1350</v>
      </c>
      <c r="J70" s="481">
        <f t="shared" si="27"/>
        <v>96.08540925266904</v>
      </c>
      <c r="K70" s="481">
        <v>9373</v>
      </c>
      <c r="L70" s="481">
        <f t="shared" si="28"/>
        <v>142.99008390541573</v>
      </c>
      <c r="M70" s="481">
        <v>2375</v>
      </c>
      <c r="N70" s="481">
        <f t="shared" si="29"/>
        <v>268.6651583710407</v>
      </c>
      <c r="O70" s="485">
        <v>5234</v>
      </c>
      <c r="P70" s="481">
        <f t="shared" si="30"/>
        <v>110.39865007382407</v>
      </c>
      <c r="Q70" s="209"/>
    </row>
    <row r="71" spans="1:17" ht="18" customHeight="1">
      <c r="A71" s="1"/>
      <c r="B71" s="70" t="s">
        <v>15</v>
      </c>
      <c r="C71" s="180">
        <f t="shared" si="31"/>
        <v>23637</v>
      </c>
      <c r="D71" s="181">
        <f t="shared" si="24"/>
        <v>109.33943935609214</v>
      </c>
      <c r="E71" s="182">
        <v>10617</v>
      </c>
      <c r="F71" s="180">
        <f t="shared" si="25"/>
        <v>99.97175141242937</v>
      </c>
      <c r="G71" s="180">
        <v>107</v>
      </c>
      <c r="H71" s="180">
        <f t="shared" si="26"/>
        <v>93.85964912280701</v>
      </c>
      <c r="I71" s="180">
        <v>947</v>
      </c>
      <c r="J71" s="180">
        <f t="shared" si="27"/>
        <v>100.5307855626327</v>
      </c>
      <c r="K71" s="180">
        <v>9374</v>
      </c>
      <c r="L71" s="180">
        <f t="shared" si="28"/>
        <v>116.04357514236196</v>
      </c>
      <c r="M71" s="180">
        <v>2592</v>
      </c>
      <c r="N71" s="181">
        <f t="shared" si="29"/>
        <v>139.0557939914163</v>
      </c>
      <c r="O71" s="182">
        <v>5433</v>
      </c>
      <c r="P71" s="180">
        <f t="shared" si="30"/>
        <v>112.0437203547123</v>
      </c>
      <c r="Q71" s="209"/>
    </row>
    <row r="72" spans="1:17" ht="15" customHeight="1">
      <c r="A72" s="1"/>
      <c r="B72" s="70" t="s">
        <v>66</v>
      </c>
      <c r="C72" s="54">
        <f t="shared" si="31"/>
        <v>23889</v>
      </c>
      <c r="D72" s="189">
        <f>C72/C60*100</f>
        <v>128.2424307494095</v>
      </c>
      <c r="E72" s="98">
        <v>9675</v>
      </c>
      <c r="F72" s="99">
        <f t="shared" si="25"/>
        <v>134.89960959286114</v>
      </c>
      <c r="G72" s="54">
        <v>142</v>
      </c>
      <c r="H72" s="54">
        <f t="shared" si="26"/>
        <v>115.44715447154472</v>
      </c>
      <c r="I72" s="54">
        <v>2182</v>
      </c>
      <c r="J72" s="54">
        <f t="shared" si="27"/>
        <v>416.412213740458</v>
      </c>
      <c r="K72" s="54">
        <v>9371</v>
      </c>
      <c r="L72" s="54">
        <f t="shared" si="28"/>
        <v>103.10265155682694</v>
      </c>
      <c r="M72" s="54">
        <v>2519</v>
      </c>
      <c r="N72" s="54">
        <f t="shared" si="29"/>
        <v>146.45348837209303</v>
      </c>
      <c r="O72" s="94">
        <v>5635</v>
      </c>
      <c r="P72" s="54">
        <f>O72/O60*100</f>
        <v>120.09803921568627</v>
      </c>
      <c r="Q72" s="209"/>
    </row>
    <row r="73" spans="1:17" ht="15" customHeight="1">
      <c r="A73" s="1"/>
      <c r="B73" s="190" t="s">
        <v>67</v>
      </c>
      <c r="C73" s="191">
        <f t="shared" si="31"/>
        <v>22035</v>
      </c>
      <c r="D73" s="192">
        <f>C73/C61*100</f>
        <v>116.41483516483517</v>
      </c>
      <c r="E73" s="193">
        <v>8719</v>
      </c>
      <c r="F73" s="513">
        <f>E73/E61*100</f>
        <v>138.5507706976005</v>
      </c>
      <c r="G73" s="194">
        <v>125</v>
      </c>
      <c r="H73" s="191">
        <f>G73/G61*100</f>
        <v>103.30578512396693</v>
      </c>
      <c r="I73" s="191">
        <v>1849</v>
      </c>
      <c r="J73" s="191">
        <f>I73/I61*100</f>
        <v>138.91810668670172</v>
      </c>
      <c r="K73" s="191">
        <v>8463</v>
      </c>
      <c r="L73" s="191">
        <f>K73/K61*100</f>
        <v>98.97088059876037</v>
      </c>
      <c r="M73" s="191">
        <v>2879</v>
      </c>
      <c r="N73" s="191">
        <f>M73/M61*100</f>
        <v>109.38449848024317</v>
      </c>
      <c r="O73" s="195">
        <v>5311</v>
      </c>
      <c r="P73" s="191">
        <f>O73/O61*100</f>
        <v>117.73442695632896</v>
      </c>
      <c r="Q73" s="209"/>
    </row>
    <row r="74" spans="1:17" ht="15" customHeight="1">
      <c r="A74" s="1"/>
      <c r="B74" s="70" t="s">
        <v>129</v>
      </c>
      <c r="C74" s="54">
        <f t="shared" si="31"/>
        <v>23896</v>
      </c>
      <c r="D74" s="189">
        <f>C74/C62*100</f>
        <v>103.41007443309675</v>
      </c>
      <c r="E74" s="98">
        <v>11840</v>
      </c>
      <c r="F74" s="538">
        <f>E74/E62*100</f>
        <v>141.20453190220633</v>
      </c>
      <c r="G74" s="99">
        <v>100</v>
      </c>
      <c r="H74" s="54">
        <f>G74/G62*100</f>
        <v>85.47008547008546</v>
      </c>
      <c r="I74" s="54">
        <v>1523</v>
      </c>
      <c r="J74" s="54">
        <f>I74/I62*100</f>
        <v>176.68213457076567</v>
      </c>
      <c r="K74" s="54">
        <v>7886</v>
      </c>
      <c r="L74" s="54">
        <f>K74/K62*100</f>
        <v>73.3717901004838</v>
      </c>
      <c r="M74" s="54">
        <v>2547</v>
      </c>
      <c r="N74" s="54">
        <f>M74/M62*100</f>
        <v>85.01335113484646</v>
      </c>
      <c r="O74" s="94">
        <v>5433</v>
      </c>
      <c r="P74" s="54">
        <f>O74/O62*100</f>
        <v>118.57267568747272</v>
      </c>
      <c r="Q74" s="209"/>
    </row>
    <row r="75" spans="1:17" ht="15" customHeight="1">
      <c r="A75" s="1"/>
      <c r="B75" s="70" t="s">
        <v>64</v>
      </c>
      <c r="C75" s="54">
        <f t="shared" si="31"/>
        <v>22774</v>
      </c>
      <c r="D75" s="189">
        <f>C75/C63*100</f>
        <v>102.91937816341287</v>
      </c>
      <c r="E75" s="98">
        <v>11217</v>
      </c>
      <c r="F75" s="54">
        <f>E75/E63*100</f>
        <v>153.0495292672943</v>
      </c>
      <c r="G75" s="54">
        <v>130</v>
      </c>
      <c r="H75" s="54">
        <f>G75/G63*100</f>
        <v>90.27777777777779</v>
      </c>
      <c r="I75" s="54">
        <v>1194</v>
      </c>
      <c r="J75" s="54">
        <f>I75/I63*100</f>
        <v>58.4720861900098</v>
      </c>
      <c r="K75" s="54">
        <v>7996</v>
      </c>
      <c r="L75" s="54">
        <f>K75/K63*100</f>
        <v>78.23109284805791</v>
      </c>
      <c r="M75" s="54">
        <v>2237</v>
      </c>
      <c r="N75" s="54">
        <f>M75/M63*100</f>
        <v>93.5200668896321</v>
      </c>
      <c r="O75" s="94">
        <v>5761</v>
      </c>
      <c r="P75" s="54">
        <f>O75/O63*100</f>
        <v>124.72396622645594</v>
      </c>
      <c r="Q75" s="209"/>
    </row>
    <row r="76" spans="1:17" s="83" customFormat="1" ht="15" customHeight="1">
      <c r="A76" s="107"/>
      <c r="B76" s="190" t="s">
        <v>65</v>
      </c>
      <c r="C76" s="191">
        <v>24389</v>
      </c>
      <c r="D76" s="191">
        <v>125</v>
      </c>
      <c r="E76" s="195">
        <v>10955</v>
      </c>
      <c r="F76" s="191">
        <v>157</v>
      </c>
      <c r="G76" s="191">
        <v>128</v>
      </c>
      <c r="H76" s="191">
        <v>122</v>
      </c>
      <c r="I76" s="191">
        <v>824</v>
      </c>
      <c r="J76" s="191">
        <v>49</v>
      </c>
      <c r="K76" s="191">
        <v>10040</v>
      </c>
      <c r="L76" s="191">
        <v>114</v>
      </c>
      <c r="M76" s="191">
        <v>2442</v>
      </c>
      <c r="N76" s="191">
        <v>126</v>
      </c>
      <c r="O76" s="195">
        <v>5694</v>
      </c>
      <c r="P76" s="191">
        <v>116</v>
      </c>
      <c r="Q76" s="570"/>
    </row>
    <row r="77" spans="1:17" ht="15" customHeight="1">
      <c r="A77" s="1"/>
      <c r="B77" s="70" t="s">
        <v>11</v>
      </c>
      <c r="C77" s="54">
        <f aca="true" t="shared" si="32" ref="C77:C82">E77+G77+I77+K77+M77</f>
        <v>23066</v>
      </c>
      <c r="D77" s="189">
        <f aca="true" t="shared" si="33" ref="D77:D83">C77/C65*100</f>
        <v>106.35864803799511</v>
      </c>
      <c r="E77" s="98">
        <v>8174</v>
      </c>
      <c r="F77" s="54">
        <f aca="true" t="shared" si="34" ref="F77:F82">E77/E65*100</f>
        <v>82.96792529435648</v>
      </c>
      <c r="G77" s="54">
        <v>129</v>
      </c>
      <c r="H77" s="54">
        <f aca="true" t="shared" si="35" ref="H77:H84">G77/G65*100</f>
        <v>144.9438202247191</v>
      </c>
      <c r="I77" s="54">
        <v>2004</v>
      </c>
      <c r="J77" s="54">
        <f aca="true" t="shared" si="36" ref="J77:J84">I77/I65*100</f>
        <v>149.4407158836689</v>
      </c>
      <c r="K77" s="54">
        <v>10269</v>
      </c>
      <c r="L77" s="54">
        <f aca="true" t="shared" si="37" ref="L77:L84">K77/K65*100</f>
        <v>127.296392711045</v>
      </c>
      <c r="M77" s="54">
        <v>2490</v>
      </c>
      <c r="N77" s="54">
        <f aca="true" t="shared" si="38" ref="N77:N84">M77/M65*100</f>
        <v>106.50128314798974</v>
      </c>
      <c r="O77" s="94">
        <v>5583</v>
      </c>
      <c r="P77" s="54">
        <f aca="true" t="shared" si="39" ref="P77:P83">O77/O65*100</f>
        <v>111.34822497008376</v>
      </c>
      <c r="Q77" s="209"/>
    </row>
    <row r="78" spans="1:19" ht="15.75" customHeight="1">
      <c r="A78" s="1"/>
      <c r="B78" s="70" t="s">
        <v>32</v>
      </c>
      <c r="C78" s="54">
        <f t="shared" si="32"/>
        <v>21473</v>
      </c>
      <c r="D78" s="54">
        <f t="shared" si="33"/>
        <v>100.18662809685999</v>
      </c>
      <c r="E78" s="94">
        <v>9146</v>
      </c>
      <c r="F78" s="54">
        <f t="shared" si="34"/>
        <v>89.45618153364632</v>
      </c>
      <c r="G78" s="54">
        <v>144</v>
      </c>
      <c r="H78" s="54">
        <f t="shared" si="35"/>
        <v>95.36423841059603</v>
      </c>
      <c r="I78" s="54">
        <v>1706</v>
      </c>
      <c r="J78" s="54">
        <f t="shared" si="36"/>
        <v>162.63107721639656</v>
      </c>
      <c r="K78" s="54">
        <v>8266</v>
      </c>
      <c r="L78" s="54">
        <f t="shared" si="37"/>
        <v>103.89643036701861</v>
      </c>
      <c r="M78" s="54">
        <v>2211</v>
      </c>
      <c r="N78" s="54">
        <f t="shared" si="38"/>
        <v>107.69605455431078</v>
      </c>
      <c r="O78" s="94">
        <v>4943</v>
      </c>
      <c r="P78" s="54">
        <f t="shared" si="39"/>
        <v>111.17858749437697</v>
      </c>
      <c r="Q78" s="209"/>
      <c r="S78" s="209"/>
    </row>
    <row r="79" spans="1:17" ht="15.75" customHeight="1">
      <c r="A79" s="1"/>
      <c r="B79" s="175" t="s">
        <v>114</v>
      </c>
      <c r="C79" s="85">
        <f t="shared" si="32"/>
        <v>21380</v>
      </c>
      <c r="D79" s="85">
        <f t="shared" si="33"/>
        <v>87.501023164443</v>
      </c>
      <c r="E79" s="86">
        <v>9314</v>
      </c>
      <c r="F79" s="191">
        <f t="shared" si="34"/>
        <v>70.78583371333029</v>
      </c>
      <c r="G79" s="85">
        <v>140</v>
      </c>
      <c r="H79" s="85">
        <f t="shared" si="35"/>
        <v>116.66666666666667</v>
      </c>
      <c r="I79" s="85">
        <v>1350</v>
      </c>
      <c r="J79" s="85">
        <f t="shared" si="36"/>
        <v>192.03413940256044</v>
      </c>
      <c r="K79" s="85">
        <v>8653</v>
      </c>
      <c r="L79" s="85">
        <f t="shared" si="37"/>
        <v>98.88012798537311</v>
      </c>
      <c r="M79" s="85">
        <v>1923</v>
      </c>
      <c r="N79" s="85">
        <f t="shared" si="38"/>
        <v>112.98472385428909</v>
      </c>
      <c r="O79" s="86">
        <v>5102</v>
      </c>
      <c r="P79" s="85">
        <f t="shared" si="39"/>
        <v>108.16196735213059</v>
      </c>
      <c r="Q79" s="570"/>
    </row>
    <row r="80" spans="1:17" ht="18" customHeight="1">
      <c r="A80" s="1"/>
      <c r="B80" s="350" t="s">
        <v>13</v>
      </c>
      <c r="C80" s="180">
        <f t="shared" si="32"/>
        <v>23157</v>
      </c>
      <c r="D80" s="181">
        <f t="shared" si="33"/>
        <v>82.98215437540314</v>
      </c>
      <c r="E80" s="182">
        <v>10600</v>
      </c>
      <c r="F80" s="54">
        <f t="shared" si="34"/>
        <v>84.59021626366611</v>
      </c>
      <c r="G80" s="180">
        <v>122</v>
      </c>
      <c r="H80" s="180">
        <f t="shared" si="35"/>
        <v>97.6</v>
      </c>
      <c r="I80" s="180">
        <v>1068</v>
      </c>
      <c r="J80" s="180">
        <f t="shared" si="36"/>
        <v>52.50737463126843</v>
      </c>
      <c r="K80" s="180">
        <v>9076</v>
      </c>
      <c r="L80" s="180">
        <f t="shared" si="37"/>
        <v>83.1211649418445</v>
      </c>
      <c r="M80" s="180">
        <v>2291</v>
      </c>
      <c r="N80" s="181">
        <f t="shared" si="38"/>
        <v>99.73878972572922</v>
      </c>
      <c r="O80" s="182">
        <v>5275</v>
      </c>
      <c r="P80" s="180">
        <f t="shared" si="39"/>
        <v>106.80299655800769</v>
      </c>
      <c r="Q80" s="209"/>
    </row>
    <row r="81" spans="1:17" ht="18" customHeight="1">
      <c r="A81" s="1"/>
      <c r="B81" s="70" t="s">
        <v>29</v>
      </c>
      <c r="C81" s="54">
        <f t="shared" si="32"/>
        <v>23238</v>
      </c>
      <c r="D81" s="189">
        <f t="shared" si="33"/>
        <v>83.3799784714747</v>
      </c>
      <c r="E81" s="98">
        <v>10856</v>
      </c>
      <c r="F81" s="99">
        <f t="shared" si="34"/>
        <v>84.83238258966945</v>
      </c>
      <c r="G81" s="54">
        <v>118</v>
      </c>
      <c r="H81" s="54">
        <f t="shared" si="35"/>
        <v>84.28571428571429</v>
      </c>
      <c r="I81" s="54">
        <v>802</v>
      </c>
      <c r="J81" s="54">
        <f t="shared" si="36"/>
        <v>46.17156016119747</v>
      </c>
      <c r="K81" s="54">
        <v>9682</v>
      </c>
      <c r="L81" s="54">
        <f t="shared" si="37"/>
        <v>91.75511751326762</v>
      </c>
      <c r="M81" s="54">
        <v>1780</v>
      </c>
      <c r="N81" s="54">
        <f t="shared" si="38"/>
        <v>67.32223903177005</v>
      </c>
      <c r="O81" s="94">
        <v>5260</v>
      </c>
      <c r="P81" s="54">
        <f t="shared" si="39"/>
        <v>98.77934272300469</v>
      </c>
      <c r="Q81" s="209"/>
    </row>
    <row r="82" spans="1:17" ht="18" customHeight="1">
      <c r="A82" s="1"/>
      <c r="B82" s="480" t="s">
        <v>101</v>
      </c>
      <c r="C82" s="481">
        <f t="shared" si="32"/>
        <v>23577</v>
      </c>
      <c r="D82" s="482">
        <f t="shared" si="33"/>
        <v>101.58559179628593</v>
      </c>
      <c r="E82" s="483">
        <v>9858</v>
      </c>
      <c r="F82" s="484">
        <f t="shared" si="34"/>
        <v>98.57014298570142</v>
      </c>
      <c r="G82" s="481">
        <v>169</v>
      </c>
      <c r="H82" s="481">
        <f t="shared" si="35"/>
        <v>153.63636363636363</v>
      </c>
      <c r="I82" s="481">
        <v>1925</v>
      </c>
      <c r="J82" s="481">
        <f t="shared" si="36"/>
        <v>142.59259259259258</v>
      </c>
      <c r="K82" s="481">
        <v>9082</v>
      </c>
      <c r="L82" s="481">
        <f t="shared" si="37"/>
        <v>96.8953376720367</v>
      </c>
      <c r="M82" s="481">
        <v>2543</v>
      </c>
      <c r="N82" s="481">
        <f t="shared" si="38"/>
        <v>107.07368421052632</v>
      </c>
      <c r="O82" s="485">
        <v>5062</v>
      </c>
      <c r="P82" s="481">
        <f t="shared" si="39"/>
        <v>96.71379442109286</v>
      </c>
      <c r="Q82" s="209"/>
    </row>
    <row r="83" spans="1:17" ht="18" customHeight="1">
      <c r="A83" s="1"/>
      <c r="B83" s="654" t="s">
        <v>15</v>
      </c>
      <c r="C83" s="351">
        <f aca="true" t="shared" si="40" ref="C83:C90">E83+G83+I83+K83+M83</f>
        <v>21450</v>
      </c>
      <c r="D83" s="655">
        <f t="shared" si="33"/>
        <v>90.74755679654778</v>
      </c>
      <c r="E83" s="656">
        <v>10445</v>
      </c>
      <c r="F83" s="351">
        <f aca="true" t="shared" si="41" ref="F83:F94">E83/E71*100</f>
        <v>98.37995667325985</v>
      </c>
      <c r="G83" s="351">
        <v>125</v>
      </c>
      <c r="H83" s="351">
        <f t="shared" si="35"/>
        <v>116.82242990654206</v>
      </c>
      <c r="I83" s="351">
        <v>1585</v>
      </c>
      <c r="J83" s="351">
        <f t="shared" si="36"/>
        <v>167.37064413938754</v>
      </c>
      <c r="K83" s="351">
        <v>7354</v>
      </c>
      <c r="L83" s="351">
        <f t="shared" si="37"/>
        <v>78.45103477704288</v>
      </c>
      <c r="M83" s="351">
        <v>1941</v>
      </c>
      <c r="N83" s="655">
        <f t="shared" si="38"/>
        <v>74.88425925925925</v>
      </c>
      <c r="O83" s="656">
        <v>5075</v>
      </c>
      <c r="P83" s="351">
        <f t="shared" si="39"/>
        <v>93.41063868949016</v>
      </c>
      <c r="Q83" s="209"/>
    </row>
    <row r="84" spans="1:17" ht="18" customHeight="1">
      <c r="A84" s="1"/>
      <c r="B84" s="70" t="s">
        <v>66</v>
      </c>
      <c r="C84" s="54">
        <f t="shared" si="40"/>
        <v>18464</v>
      </c>
      <c r="D84" s="189">
        <f aca="true" t="shared" si="42" ref="D84:D95">C84/C72*100</f>
        <v>77.29080329858931</v>
      </c>
      <c r="E84" s="98">
        <v>6790</v>
      </c>
      <c r="F84" s="99">
        <f t="shared" si="41"/>
        <v>70.18087855297158</v>
      </c>
      <c r="G84" s="54">
        <v>104</v>
      </c>
      <c r="H84" s="54">
        <f t="shared" si="35"/>
        <v>73.23943661971832</v>
      </c>
      <c r="I84" s="54">
        <v>1253</v>
      </c>
      <c r="J84" s="54">
        <f t="shared" si="36"/>
        <v>57.4243813015582</v>
      </c>
      <c r="K84" s="54">
        <v>8284</v>
      </c>
      <c r="L84" s="54">
        <f t="shared" si="37"/>
        <v>88.40038416390993</v>
      </c>
      <c r="M84" s="54">
        <v>2033</v>
      </c>
      <c r="N84" s="54">
        <f t="shared" si="38"/>
        <v>80.70662961492656</v>
      </c>
      <c r="O84" s="94">
        <v>5129</v>
      </c>
      <c r="P84" s="54">
        <f aca="true" t="shared" si="43" ref="P84:P95">O84/O72*100</f>
        <v>91.02040816326532</v>
      </c>
      <c r="Q84" s="209"/>
    </row>
    <row r="85" spans="1:17" ht="18" customHeight="1">
      <c r="A85" s="1"/>
      <c r="B85" s="190" t="s">
        <v>67</v>
      </c>
      <c r="C85" s="191">
        <f t="shared" si="40"/>
        <v>22185</v>
      </c>
      <c r="D85" s="192">
        <f t="shared" si="42"/>
        <v>100.68073519400953</v>
      </c>
      <c r="E85" s="193">
        <v>9431</v>
      </c>
      <c r="F85" s="513">
        <f t="shared" si="41"/>
        <v>108.1660740910655</v>
      </c>
      <c r="G85" s="194">
        <v>126</v>
      </c>
      <c r="H85" s="191">
        <f aca="true" t="shared" si="44" ref="H85:H96">G85/G73*100</f>
        <v>100.8</v>
      </c>
      <c r="I85" s="191">
        <v>1021</v>
      </c>
      <c r="J85" s="191">
        <f aca="true" t="shared" si="45" ref="J85:J96">I85/I73*100</f>
        <v>55.2190373174689</v>
      </c>
      <c r="K85" s="191">
        <v>9203</v>
      </c>
      <c r="L85" s="191">
        <f aca="true" t="shared" si="46" ref="L85:L96">K85/K73*100</f>
        <v>108.74394422781519</v>
      </c>
      <c r="M85" s="191">
        <v>2404</v>
      </c>
      <c r="N85" s="191">
        <f aca="true" t="shared" si="47" ref="N85:N96">M85/M73*100</f>
        <v>83.5012156998958</v>
      </c>
      <c r="O85" s="195">
        <v>4897</v>
      </c>
      <c r="P85" s="191">
        <f t="shared" si="43"/>
        <v>92.20485784221427</v>
      </c>
      <c r="Q85" s="209"/>
    </row>
    <row r="86" spans="1:17" ht="18" customHeight="1">
      <c r="A86" s="1"/>
      <c r="B86" s="654" t="s">
        <v>149</v>
      </c>
      <c r="C86" s="351">
        <f t="shared" si="40"/>
        <v>21976</v>
      </c>
      <c r="D86" s="655">
        <f t="shared" si="42"/>
        <v>91.96518245731504</v>
      </c>
      <c r="E86" s="371">
        <v>10099</v>
      </c>
      <c r="F86" s="657">
        <f t="shared" si="41"/>
        <v>85.29560810810811</v>
      </c>
      <c r="G86" s="372">
        <v>125</v>
      </c>
      <c r="H86" s="351">
        <f t="shared" si="44"/>
        <v>125</v>
      </c>
      <c r="I86" s="351">
        <v>764</v>
      </c>
      <c r="J86" s="351">
        <f t="shared" si="45"/>
        <v>50.16414970453054</v>
      </c>
      <c r="K86" s="351">
        <v>8943</v>
      </c>
      <c r="L86" s="351">
        <f t="shared" si="46"/>
        <v>113.403499873193</v>
      </c>
      <c r="M86" s="351">
        <v>2045</v>
      </c>
      <c r="N86" s="351">
        <f t="shared" si="47"/>
        <v>80.29053788771104</v>
      </c>
      <c r="O86" s="656">
        <v>4760</v>
      </c>
      <c r="P86" s="351">
        <f t="shared" si="43"/>
        <v>87.6127369777287</v>
      </c>
      <c r="Q86" s="209"/>
    </row>
    <row r="87" spans="1:18" ht="18" customHeight="1">
      <c r="A87" s="1"/>
      <c r="B87" s="70" t="s">
        <v>64</v>
      </c>
      <c r="C87" s="54">
        <f t="shared" si="40"/>
        <v>21679</v>
      </c>
      <c r="D87" s="189">
        <f t="shared" si="42"/>
        <v>95.19188548344604</v>
      </c>
      <c r="E87" s="98">
        <v>9109</v>
      </c>
      <c r="F87" s="54">
        <f t="shared" si="41"/>
        <v>81.20709637157886</v>
      </c>
      <c r="G87" s="54">
        <v>125</v>
      </c>
      <c r="H87" s="54">
        <f t="shared" si="44"/>
        <v>96.15384615384616</v>
      </c>
      <c r="I87" s="54">
        <v>2071</v>
      </c>
      <c r="J87" s="54">
        <f t="shared" si="45"/>
        <v>173.4505862646566</v>
      </c>
      <c r="K87" s="54">
        <v>8815</v>
      </c>
      <c r="L87" s="54">
        <f t="shared" si="46"/>
        <v>110.24262131065532</v>
      </c>
      <c r="M87" s="54">
        <v>1559</v>
      </c>
      <c r="N87" s="54">
        <f t="shared" si="47"/>
        <v>69.69155118462226</v>
      </c>
      <c r="O87" s="94">
        <v>4899</v>
      </c>
      <c r="P87" s="54">
        <f t="shared" si="43"/>
        <v>85.0373199097379</v>
      </c>
      <c r="Q87" s="209"/>
      <c r="R87" s="209"/>
    </row>
    <row r="88" spans="1:17" ht="18" customHeight="1">
      <c r="A88" s="1"/>
      <c r="B88" s="190" t="s">
        <v>65</v>
      </c>
      <c r="C88" s="191">
        <f t="shared" si="40"/>
        <v>25594</v>
      </c>
      <c r="D88" s="192">
        <f t="shared" si="42"/>
        <v>104.94075197835089</v>
      </c>
      <c r="E88" s="195">
        <v>11188</v>
      </c>
      <c r="F88" s="191">
        <f t="shared" si="41"/>
        <v>102.12688270196257</v>
      </c>
      <c r="G88" s="191">
        <v>87</v>
      </c>
      <c r="H88" s="191">
        <f t="shared" si="44"/>
        <v>67.96875</v>
      </c>
      <c r="I88" s="191">
        <v>1837</v>
      </c>
      <c r="J88" s="191">
        <f t="shared" si="45"/>
        <v>222.9368932038835</v>
      </c>
      <c r="K88" s="191">
        <v>10106</v>
      </c>
      <c r="L88" s="191">
        <f t="shared" si="46"/>
        <v>100.65737051792829</v>
      </c>
      <c r="M88" s="191">
        <v>2376</v>
      </c>
      <c r="N88" s="192">
        <f t="shared" si="47"/>
        <v>97.2972972972973</v>
      </c>
      <c r="O88" s="195">
        <v>4661</v>
      </c>
      <c r="P88" s="191">
        <f t="shared" si="43"/>
        <v>81.85809624165789</v>
      </c>
      <c r="Q88" s="209"/>
    </row>
    <row r="89" spans="1:17" ht="18" customHeight="1">
      <c r="A89" s="1"/>
      <c r="B89" s="70" t="s">
        <v>11</v>
      </c>
      <c r="C89" s="54">
        <f t="shared" si="40"/>
        <v>24827</v>
      </c>
      <c r="D89" s="189">
        <f t="shared" si="42"/>
        <v>107.63461371715945</v>
      </c>
      <c r="E89" s="98">
        <v>9591</v>
      </c>
      <c r="F89" s="54">
        <f t="shared" si="41"/>
        <v>117.33545387815023</v>
      </c>
      <c r="G89" s="54">
        <v>135</v>
      </c>
      <c r="H89" s="54">
        <f t="shared" si="44"/>
        <v>104.65116279069768</v>
      </c>
      <c r="I89" s="54">
        <v>1555</v>
      </c>
      <c r="J89" s="54">
        <f t="shared" si="45"/>
        <v>77.59481037924152</v>
      </c>
      <c r="K89" s="54">
        <v>11034</v>
      </c>
      <c r="L89" s="54">
        <f t="shared" si="46"/>
        <v>107.44960560911481</v>
      </c>
      <c r="M89" s="54">
        <v>2512</v>
      </c>
      <c r="N89" s="54">
        <f t="shared" si="47"/>
        <v>100.88353413654619</v>
      </c>
      <c r="O89" s="94">
        <v>5009</v>
      </c>
      <c r="P89" s="54">
        <f t="shared" si="43"/>
        <v>89.71878918144367</v>
      </c>
      <c r="Q89" s="209"/>
    </row>
    <row r="90" spans="1:17" ht="18" customHeight="1">
      <c r="A90" s="1"/>
      <c r="B90" s="70" t="s">
        <v>32</v>
      </c>
      <c r="C90" s="54">
        <f t="shared" si="40"/>
        <v>19691</v>
      </c>
      <c r="D90" s="54">
        <f t="shared" si="42"/>
        <v>91.70120616588274</v>
      </c>
      <c r="E90" s="94">
        <v>7562</v>
      </c>
      <c r="F90" s="54">
        <f t="shared" si="41"/>
        <v>82.6809534222611</v>
      </c>
      <c r="G90" s="54">
        <v>100</v>
      </c>
      <c r="H90" s="54">
        <f t="shared" si="44"/>
        <v>69.44444444444444</v>
      </c>
      <c r="I90" s="54">
        <v>1285</v>
      </c>
      <c r="J90" s="54">
        <f t="shared" si="45"/>
        <v>75.32239155920281</v>
      </c>
      <c r="K90" s="54">
        <v>8428</v>
      </c>
      <c r="L90" s="54">
        <f t="shared" si="46"/>
        <v>101.95983547060248</v>
      </c>
      <c r="M90" s="54">
        <v>2316</v>
      </c>
      <c r="N90" s="54">
        <f t="shared" si="47"/>
        <v>104.74898236092265</v>
      </c>
      <c r="O90" s="94">
        <v>4775</v>
      </c>
      <c r="P90" s="54">
        <f t="shared" si="43"/>
        <v>96.6012542990087</v>
      </c>
      <c r="Q90" s="209"/>
    </row>
    <row r="91" spans="1:17" ht="18" customHeight="1">
      <c r="A91" s="1"/>
      <c r="B91" s="175" t="s">
        <v>114</v>
      </c>
      <c r="C91" s="85">
        <f aca="true" t="shared" si="48" ref="C91:C96">E91+G91+I91+K91+M91</f>
        <v>18866</v>
      </c>
      <c r="D91" s="85">
        <f t="shared" si="42"/>
        <v>88.24134705332087</v>
      </c>
      <c r="E91" s="86">
        <v>6313</v>
      </c>
      <c r="F91" s="191">
        <f t="shared" si="41"/>
        <v>67.77968649345073</v>
      </c>
      <c r="G91" s="85">
        <v>82</v>
      </c>
      <c r="H91" s="85">
        <f t="shared" si="44"/>
        <v>58.57142857142858</v>
      </c>
      <c r="I91" s="85">
        <v>999</v>
      </c>
      <c r="J91" s="85">
        <f t="shared" si="45"/>
        <v>74</v>
      </c>
      <c r="K91" s="85">
        <v>9756</v>
      </c>
      <c r="L91" s="85">
        <f t="shared" si="46"/>
        <v>112.74702415347278</v>
      </c>
      <c r="M91" s="85">
        <v>1716</v>
      </c>
      <c r="N91" s="85">
        <f t="shared" si="47"/>
        <v>89.2355694227769</v>
      </c>
      <c r="O91" s="86">
        <v>5002</v>
      </c>
      <c r="P91" s="85">
        <f t="shared" si="43"/>
        <v>98.03998431987456</v>
      </c>
      <c r="Q91" s="209"/>
    </row>
    <row r="92" spans="1:17" ht="18" customHeight="1">
      <c r="A92" s="1"/>
      <c r="B92" s="350" t="s">
        <v>13</v>
      </c>
      <c r="C92" s="180">
        <f t="shared" si="48"/>
        <v>19056</v>
      </c>
      <c r="D92" s="181">
        <f t="shared" si="42"/>
        <v>82.29045213110507</v>
      </c>
      <c r="E92" s="182">
        <v>7459</v>
      </c>
      <c r="F92" s="54">
        <f t="shared" si="41"/>
        <v>70.36792452830188</v>
      </c>
      <c r="G92" s="180">
        <v>94</v>
      </c>
      <c r="H92" s="180">
        <f t="shared" si="44"/>
        <v>77.04918032786885</v>
      </c>
      <c r="I92" s="180">
        <v>750</v>
      </c>
      <c r="J92" s="180">
        <f t="shared" si="45"/>
        <v>70.2247191011236</v>
      </c>
      <c r="K92" s="180">
        <v>8812</v>
      </c>
      <c r="L92" s="180">
        <f t="shared" si="46"/>
        <v>97.09122961657117</v>
      </c>
      <c r="M92" s="180">
        <v>1941</v>
      </c>
      <c r="N92" s="181">
        <f t="shared" si="47"/>
        <v>84.72282845918812</v>
      </c>
      <c r="O92" s="182">
        <v>4695</v>
      </c>
      <c r="P92" s="180">
        <f t="shared" si="43"/>
        <v>89.00473933649289</v>
      </c>
      <c r="Q92" s="209"/>
    </row>
    <row r="93" spans="1:17" ht="18" customHeight="1">
      <c r="A93" s="1"/>
      <c r="B93" s="70" t="s">
        <v>29</v>
      </c>
      <c r="C93" s="54">
        <f t="shared" si="48"/>
        <v>22025</v>
      </c>
      <c r="D93" s="189">
        <f t="shared" si="42"/>
        <v>94.78010155779327</v>
      </c>
      <c r="E93" s="98">
        <v>9057</v>
      </c>
      <c r="F93" s="99">
        <f t="shared" si="41"/>
        <v>83.42851879145174</v>
      </c>
      <c r="G93" s="54">
        <v>111</v>
      </c>
      <c r="H93" s="54">
        <f t="shared" si="44"/>
        <v>94.0677966101695</v>
      </c>
      <c r="I93" s="54">
        <v>2039</v>
      </c>
      <c r="J93" s="54">
        <f t="shared" si="45"/>
        <v>254.23940149625938</v>
      </c>
      <c r="K93" s="54">
        <v>8582</v>
      </c>
      <c r="L93" s="54">
        <f t="shared" si="46"/>
        <v>88.63871101012187</v>
      </c>
      <c r="M93" s="54">
        <v>2236</v>
      </c>
      <c r="N93" s="54">
        <f t="shared" si="47"/>
        <v>125.6179775280899</v>
      </c>
      <c r="O93" s="94">
        <v>4742</v>
      </c>
      <c r="P93" s="54">
        <f t="shared" si="43"/>
        <v>90.15209125475285</v>
      </c>
      <c r="Q93" s="209"/>
    </row>
    <row r="94" spans="1:17" ht="18" customHeight="1">
      <c r="A94" s="1"/>
      <c r="B94" s="480" t="s">
        <v>101</v>
      </c>
      <c r="C94" s="481">
        <f t="shared" si="48"/>
        <v>20167</v>
      </c>
      <c r="D94" s="482">
        <f t="shared" si="42"/>
        <v>85.53675191924333</v>
      </c>
      <c r="E94" s="483">
        <v>7192</v>
      </c>
      <c r="F94" s="484">
        <f t="shared" si="41"/>
        <v>72.95597484276729</v>
      </c>
      <c r="G94" s="481">
        <v>92</v>
      </c>
      <c r="H94" s="481">
        <f t="shared" si="44"/>
        <v>54.437869822485204</v>
      </c>
      <c r="I94" s="481">
        <v>1754</v>
      </c>
      <c r="J94" s="481">
        <f t="shared" si="45"/>
        <v>91.11688311688312</v>
      </c>
      <c r="K94" s="481">
        <v>9129</v>
      </c>
      <c r="L94" s="481">
        <f t="shared" si="46"/>
        <v>100.51750715701387</v>
      </c>
      <c r="M94" s="481">
        <v>2000</v>
      </c>
      <c r="N94" s="481">
        <f t="shared" si="47"/>
        <v>78.64726700747148</v>
      </c>
      <c r="O94" s="485">
        <v>4791</v>
      </c>
      <c r="P94" s="481">
        <f t="shared" si="43"/>
        <v>94.64638482813118</v>
      </c>
      <c r="Q94" s="209"/>
    </row>
    <row r="95" spans="1:17" ht="18" customHeight="1">
      <c r="A95" s="1"/>
      <c r="B95" s="654" t="s">
        <v>15</v>
      </c>
      <c r="C95" s="351">
        <f t="shared" si="48"/>
        <v>20160</v>
      </c>
      <c r="D95" s="655">
        <f t="shared" si="42"/>
        <v>93.98601398601399</v>
      </c>
      <c r="E95" s="656">
        <v>8504</v>
      </c>
      <c r="F95" s="351">
        <f aca="true" t="shared" si="49" ref="F95:F106">E95/E83*100</f>
        <v>81.4169459071326</v>
      </c>
      <c r="G95" s="351">
        <v>100</v>
      </c>
      <c r="H95" s="351">
        <f t="shared" si="44"/>
        <v>80</v>
      </c>
      <c r="I95" s="351">
        <v>1422</v>
      </c>
      <c r="J95" s="351">
        <f t="shared" si="45"/>
        <v>89.7160883280757</v>
      </c>
      <c r="K95" s="351">
        <v>7988</v>
      </c>
      <c r="L95" s="351">
        <f t="shared" si="46"/>
        <v>108.62115855316834</v>
      </c>
      <c r="M95" s="351">
        <v>2146</v>
      </c>
      <c r="N95" s="655">
        <f t="shared" si="47"/>
        <v>110.56156620298816</v>
      </c>
      <c r="O95" s="656">
        <v>4654</v>
      </c>
      <c r="P95" s="351">
        <f t="shared" si="43"/>
        <v>91.70443349753694</v>
      </c>
      <c r="Q95" s="209"/>
    </row>
    <row r="96" spans="1:17" ht="18" customHeight="1">
      <c r="A96" s="1"/>
      <c r="B96" s="70" t="s">
        <v>66</v>
      </c>
      <c r="C96" s="54">
        <f t="shared" si="48"/>
        <v>16151</v>
      </c>
      <c r="D96" s="189">
        <f aca="true" t="shared" si="50" ref="D96:D107">C96/C84*100</f>
        <v>87.47292027729637</v>
      </c>
      <c r="E96" s="98">
        <v>5489</v>
      </c>
      <c r="F96" s="99">
        <f t="shared" si="49"/>
        <v>80.83946980854198</v>
      </c>
      <c r="G96" s="54">
        <v>130</v>
      </c>
      <c r="H96" s="54">
        <f t="shared" si="44"/>
        <v>125</v>
      </c>
      <c r="I96" s="54">
        <v>1058</v>
      </c>
      <c r="J96" s="54">
        <f t="shared" si="45"/>
        <v>84.43735035913807</v>
      </c>
      <c r="K96" s="54">
        <v>7000</v>
      </c>
      <c r="L96" s="54">
        <f t="shared" si="46"/>
        <v>84.50024142926122</v>
      </c>
      <c r="M96" s="54">
        <v>2474</v>
      </c>
      <c r="N96" s="54">
        <f t="shared" si="47"/>
        <v>121.69208066896213</v>
      </c>
      <c r="O96" s="94">
        <v>4397</v>
      </c>
      <c r="P96" s="54">
        <f aca="true" t="shared" si="51" ref="P96:P107">O96/O84*100</f>
        <v>85.7282121271203</v>
      </c>
      <c r="Q96" s="209"/>
    </row>
    <row r="97" spans="1:17" ht="18" customHeight="1">
      <c r="A97" s="1"/>
      <c r="B97" s="190" t="s">
        <v>67</v>
      </c>
      <c r="C97" s="191">
        <f aca="true" t="shared" si="52" ref="C97:C105">E97+G97+I97+K97+M97</f>
        <v>17518</v>
      </c>
      <c r="D97" s="192">
        <f t="shared" si="50"/>
        <v>78.96326346630606</v>
      </c>
      <c r="E97" s="193">
        <v>7840</v>
      </c>
      <c r="F97" s="513">
        <f t="shared" si="49"/>
        <v>83.13010285229562</v>
      </c>
      <c r="G97" s="194">
        <v>90</v>
      </c>
      <c r="H97" s="191">
        <f aca="true" t="shared" si="53" ref="H97:H108">G97/G85*100</f>
        <v>71.42857142857143</v>
      </c>
      <c r="I97" s="191">
        <v>754</v>
      </c>
      <c r="J97" s="191">
        <f aca="true" t="shared" si="54" ref="J97:J108">I97/I85*100</f>
        <v>73.84916748285994</v>
      </c>
      <c r="K97" s="191">
        <v>6329</v>
      </c>
      <c r="L97" s="191">
        <f aca="true" t="shared" si="55" ref="L97:L108">K97/K85*100</f>
        <v>68.7710529175269</v>
      </c>
      <c r="M97" s="191">
        <v>2505</v>
      </c>
      <c r="N97" s="191">
        <f aca="true" t="shared" si="56" ref="N97:N108">M97/M85*100</f>
        <v>104.20133111480865</v>
      </c>
      <c r="O97" s="195">
        <v>4514</v>
      </c>
      <c r="P97" s="191">
        <f t="shared" si="51"/>
        <v>92.17888503165203</v>
      </c>
      <c r="Q97" s="209"/>
    </row>
    <row r="98" spans="1:17" ht="18" customHeight="1">
      <c r="A98" s="1"/>
      <c r="B98" s="654" t="s">
        <v>196</v>
      </c>
      <c r="C98" s="351">
        <f t="shared" si="52"/>
        <v>19492</v>
      </c>
      <c r="D98" s="655">
        <f t="shared" si="50"/>
        <v>88.69676010192937</v>
      </c>
      <c r="E98" s="371">
        <v>8917</v>
      </c>
      <c r="F98" s="657">
        <f t="shared" si="49"/>
        <v>88.29587087830478</v>
      </c>
      <c r="G98" s="372">
        <v>105</v>
      </c>
      <c r="H98" s="351">
        <f t="shared" si="53"/>
        <v>84</v>
      </c>
      <c r="I98" s="351">
        <v>1218</v>
      </c>
      <c r="J98" s="351">
        <f t="shared" si="54"/>
        <v>159.4240837696335</v>
      </c>
      <c r="K98" s="351">
        <v>6882</v>
      </c>
      <c r="L98" s="351">
        <f t="shared" si="55"/>
        <v>76.9540422676954</v>
      </c>
      <c r="M98" s="351">
        <v>2370</v>
      </c>
      <c r="N98" s="351">
        <f t="shared" si="56"/>
        <v>115.8924205378973</v>
      </c>
      <c r="O98" s="656">
        <v>4537</v>
      </c>
      <c r="P98" s="351">
        <f t="shared" si="51"/>
        <v>95.31512605042018</v>
      </c>
      <c r="Q98" s="209"/>
    </row>
    <row r="99" spans="1:17" ht="18" customHeight="1">
      <c r="A99" s="1"/>
      <c r="B99" s="70" t="s">
        <v>64</v>
      </c>
      <c r="C99" s="54">
        <f t="shared" si="52"/>
        <v>22948</v>
      </c>
      <c r="D99" s="189">
        <f t="shared" si="50"/>
        <v>105.85359103279673</v>
      </c>
      <c r="E99" s="98">
        <v>11748</v>
      </c>
      <c r="F99" s="54">
        <f t="shared" si="49"/>
        <v>128.97134701943133</v>
      </c>
      <c r="G99" s="54">
        <v>96</v>
      </c>
      <c r="H99" s="54">
        <f t="shared" si="53"/>
        <v>76.8</v>
      </c>
      <c r="I99" s="54">
        <v>1806</v>
      </c>
      <c r="J99" s="54">
        <f t="shared" si="54"/>
        <v>87.20424915499758</v>
      </c>
      <c r="K99" s="54">
        <v>7228</v>
      </c>
      <c r="L99" s="54">
        <f t="shared" si="55"/>
        <v>81.99659671015314</v>
      </c>
      <c r="M99" s="54">
        <v>2070</v>
      </c>
      <c r="N99" s="54">
        <f t="shared" si="56"/>
        <v>132.77742142398975</v>
      </c>
      <c r="O99" s="94">
        <v>4482</v>
      </c>
      <c r="P99" s="54">
        <f t="shared" si="51"/>
        <v>91.48805878750765</v>
      </c>
      <c r="Q99" s="209"/>
    </row>
    <row r="100" spans="1:17" ht="18" customHeight="1">
      <c r="A100" s="1"/>
      <c r="B100" s="190" t="s">
        <v>65</v>
      </c>
      <c r="C100" s="191">
        <f t="shared" si="52"/>
        <v>23408</v>
      </c>
      <c r="D100" s="192">
        <f t="shared" si="50"/>
        <v>91.4589356880519</v>
      </c>
      <c r="E100" s="195">
        <v>11344</v>
      </c>
      <c r="F100" s="191">
        <f t="shared" si="49"/>
        <v>101.39435109045405</v>
      </c>
      <c r="G100" s="191">
        <v>80</v>
      </c>
      <c r="H100" s="191">
        <f t="shared" si="53"/>
        <v>91.95402298850574</v>
      </c>
      <c r="I100" s="191">
        <v>1448</v>
      </c>
      <c r="J100" s="191">
        <f t="shared" si="54"/>
        <v>78.82416984213391</v>
      </c>
      <c r="K100" s="191">
        <v>7430</v>
      </c>
      <c r="L100" s="191">
        <f t="shared" si="55"/>
        <v>73.52068078369285</v>
      </c>
      <c r="M100" s="191">
        <v>3106</v>
      </c>
      <c r="N100" s="192">
        <f t="shared" si="56"/>
        <v>130.72390572390574</v>
      </c>
      <c r="O100" s="195">
        <v>4619</v>
      </c>
      <c r="P100" s="191">
        <f t="shared" si="51"/>
        <v>99.09890581420296</v>
      </c>
      <c r="Q100" s="209"/>
    </row>
    <row r="101" spans="1:17" ht="18" customHeight="1">
      <c r="A101" s="1"/>
      <c r="B101" s="70" t="s">
        <v>11</v>
      </c>
      <c r="C101" s="54">
        <f t="shared" si="52"/>
        <v>24164</v>
      </c>
      <c r="D101" s="189">
        <f t="shared" si="50"/>
        <v>97.32952028033995</v>
      </c>
      <c r="E101" s="98">
        <v>10511</v>
      </c>
      <c r="F101" s="54">
        <f t="shared" si="49"/>
        <v>109.59232613908874</v>
      </c>
      <c r="G101" s="54">
        <v>102</v>
      </c>
      <c r="H101" s="54">
        <f t="shared" si="53"/>
        <v>75.55555555555556</v>
      </c>
      <c r="I101" s="54">
        <v>1124</v>
      </c>
      <c r="J101" s="54">
        <f t="shared" si="54"/>
        <v>72.28295819935691</v>
      </c>
      <c r="K101" s="54">
        <v>9989</v>
      </c>
      <c r="L101" s="54">
        <f t="shared" si="55"/>
        <v>90.52927315570057</v>
      </c>
      <c r="M101" s="54">
        <v>2438</v>
      </c>
      <c r="N101" s="54">
        <f t="shared" si="56"/>
        <v>97.05414012738854</v>
      </c>
      <c r="O101" s="94">
        <v>4966</v>
      </c>
      <c r="P101" s="54">
        <f t="shared" si="51"/>
        <v>99.14154521860651</v>
      </c>
      <c r="Q101" s="209"/>
    </row>
    <row r="102" spans="1:17" ht="18" customHeight="1">
      <c r="A102" s="1"/>
      <c r="B102" s="70" t="s">
        <v>32</v>
      </c>
      <c r="C102" s="54">
        <f t="shared" si="52"/>
        <v>20337</v>
      </c>
      <c r="D102" s="54">
        <f t="shared" si="50"/>
        <v>103.28068660809507</v>
      </c>
      <c r="E102" s="94">
        <v>9873</v>
      </c>
      <c r="F102" s="54">
        <f t="shared" si="49"/>
        <v>130.56069822798202</v>
      </c>
      <c r="G102" s="54">
        <v>108</v>
      </c>
      <c r="H102" s="54">
        <f t="shared" si="53"/>
        <v>108</v>
      </c>
      <c r="I102" s="54">
        <v>872</v>
      </c>
      <c r="J102" s="54">
        <f t="shared" si="54"/>
        <v>67.85992217898833</v>
      </c>
      <c r="K102" s="54">
        <v>7526</v>
      </c>
      <c r="L102" s="54">
        <f t="shared" si="55"/>
        <v>89.29757949691505</v>
      </c>
      <c r="M102" s="54">
        <v>1958</v>
      </c>
      <c r="N102" s="54">
        <f t="shared" si="56"/>
        <v>84.54231433506045</v>
      </c>
      <c r="O102" s="94">
        <v>4536</v>
      </c>
      <c r="P102" s="54">
        <f t="shared" si="51"/>
        <v>94.99476439790577</v>
      </c>
      <c r="Q102" s="209"/>
    </row>
    <row r="103" spans="1:17" ht="18" customHeight="1">
      <c r="A103" s="1"/>
      <c r="B103" s="175" t="s">
        <v>114</v>
      </c>
      <c r="C103" s="85">
        <f t="shared" si="52"/>
        <v>17951</v>
      </c>
      <c r="D103" s="85">
        <f t="shared" si="50"/>
        <v>95.15000530054066</v>
      </c>
      <c r="E103" s="86">
        <v>7199</v>
      </c>
      <c r="F103" s="191">
        <f t="shared" si="49"/>
        <v>114.0345319182639</v>
      </c>
      <c r="G103" s="85">
        <v>143</v>
      </c>
      <c r="H103" s="85">
        <f t="shared" si="53"/>
        <v>174.390243902439</v>
      </c>
      <c r="I103" s="85">
        <v>620</v>
      </c>
      <c r="J103" s="85">
        <f t="shared" si="54"/>
        <v>62.06206206206206</v>
      </c>
      <c r="K103" s="85">
        <v>8398</v>
      </c>
      <c r="L103" s="85">
        <f t="shared" si="55"/>
        <v>86.08036080360803</v>
      </c>
      <c r="M103" s="85">
        <v>1591</v>
      </c>
      <c r="N103" s="85">
        <f t="shared" si="56"/>
        <v>92.71561771561771</v>
      </c>
      <c r="O103" s="86">
        <v>4550</v>
      </c>
      <c r="P103" s="85">
        <f t="shared" si="51"/>
        <v>90.96361455417833</v>
      </c>
      <c r="Q103" s="209"/>
    </row>
    <row r="104" spans="1:17" ht="18" customHeight="1">
      <c r="A104" s="1"/>
      <c r="B104" s="350" t="s">
        <v>13</v>
      </c>
      <c r="C104" s="180">
        <f t="shared" si="52"/>
        <v>19120</v>
      </c>
      <c r="D104" s="181">
        <f t="shared" si="50"/>
        <v>100.335852225021</v>
      </c>
      <c r="E104" s="182">
        <v>8085</v>
      </c>
      <c r="F104" s="54">
        <f t="shared" si="49"/>
        <v>108.39254591768332</v>
      </c>
      <c r="G104" s="180">
        <v>140</v>
      </c>
      <c r="H104" s="180">
        <f t="shared" si="53"/>
        <v>148.93617021276594</v>
      </c>
      <c r="I104" s="180">
        <v>904</v>
      </c>
      <c r="J104" s="180">
        <f t="shared" si="54"/>
        <v>120.53333333333333</v>
      </c>
      <c r="K104" s="180">
        <v>7998</v>
      </c>
      <c r="L104" s="180">
        <f t="shared" si="55"/>
        <v>90.76259645937358</v>
      </c>
      <c r="M104" s="180">
        <v>1993</v>
      </c>
      <c r="N104" s="181">
        <f t="shared" si="56"/>
        <v>102.67903142709945</v>
      </c>
      <c r="O104" s="182">
        <v>4576</v>
      </c>
      <c r="P104" s="180">
        <f t="shared" si="51"/>
        <v>97.4653887113951</v>
      </c>
      <c r="Q104" s="209"/>
    </row>
    <row r="105" spans="1:17" ht="18" customHeight="1">
      <c r="A105" s="1"/>
      <c r="B105" s="70" t="s">
        <v>29</v>
      </c>
      <c r="C105" s="54">
        <f t="shared" si="52"/>
        <v>22660</v>
      </c>
      <c r="D105" s="189">
        <f t="shared" si="50"/>
        <v>102.88308740068103</v>
      </c>
      <c r="E105" s="98">
        <v>10479</v>
      </c>
      <c r="F105" s="99">
        <f t="shared" si="49"/>
        <v>115.70056310036436</v>
      </c>
      <c r="G105" s="54">
        <v>157</v>
      </c>
      <c r="H105" s="54">
        <f t="shared" si="53"/>
        <v>141.44144144144144</v>
      </c>
      <c r="I105" s="54">
        <v>1776</v>
      </c>
      <c r="J105" s="54">
        <f t="shared" si="54"/>
        <v>87.10152035311427</v>
      </c>
      <c r="K105" s="54">
        <v>7713</v>
      </c>
      <c r="L105" s="54">
        <f t="shared" si="55"/>
        <v>89.87415520857608</v>
      </c>
      <c r="M105" s="54">
        <v>2535</v>
      </c>
      <c r="N105" s="54">
        <f t="shared" si="56"/>
        <v>113.37209302325581</v>
      </c>
      <c r="O105" s="94">
        <v>4577</v>
      </c>
      <c r="P105" s="54">
        <f t="shared" si="51"/>
        <v>96.52045550400675</v>
      </c>
      <c r="Q105" s="209"/>
    </row>
    <row r="106" spans="1:17" ht="18" customHeight="1">
      <c r="A106" s="1"/>
      <c r="B106" s="480" t="s">
        <v>101</v>
      </c>
      <c r="C106" s="481">
        <f aca="true" t="shared" si="57" ref="C106:C111">E106+G106+I106+K106+M106</f>
        <v>23270</v>
      </c>
      <c r="D106" s="482">
        <f t="shared" si="50"/>
        <v>115.38652253681758</v>
      </c>
      <c r="E106" s="483">
        <v>9998</v>
      </c>
      <c r="F106" s="484">
        <f t="shared" si="49"/>
        <v>139.01557285873193</v>
      </c>
      <c r="G106" s="481">
        <v>121</v>
      </c>
      <c r="H106" s="481">
        <f t="shared" si="53"/>
        <v>131.52173913043478</v>
      </c>
      <c r="I106" s="481">
        <v>1544</v>
      </c>
      <c r="J106" s="481">
        <f t="shared" si="54"/>
        <v>88.02736602052451</v>
      </c>
      <c r="K106" s="481">
        <v>9301</v>
      </c>
      <c r="L106" s="481">
        <f t="shared" si="55"/>
        <v>101.88410559754628</v>
      </c>
      <c r="M106" s="481">
        <v>2306</v>
      </c>
      <c r="N106" s="481">
        <f t="shared" si="56"/>
        <v>115.3</v>
      </c>
      <c r="O106" s="485">
        <v>4666</v>
      </c>
      <c r="P106" s="481">
        <f t="shared" si="51"/>
        <v>97.39094134836151</v>
      </c>
      <c r="Q106" s="209"/>
    </row>
    <row r="107" spans="1:17" ht="18" customHeight="1">
      <c r="A107" s="1"/>
      <c r="B107" s="654" t="s">
        <v>15</v>
      </c>
      <c r="C107" s="351">
        <f t="shared" si="57"/>
        <v>19018</v>
      </c>
      <c r="D107" s="655">
        <f t="shared" si="50"/>
        <v>94.33531746031746</v>
      </c>
      <c r="E107" s="656">
        <v>8393</v>
      </c>
      <c r="F107" s="351">
        <f aca="true" t="shared" si="58" ref="F107:F112">E107/E95*100</f>
        <v>98.69473189087489</v>
      </c>
      <c r="G107" s="351">
        <v>122</v>
      </c>
      <c r="H107" s="351">
        <f t="shared" si="53"/>
        <v>122</v>
      </c>
      <c r="I107" s="351">
        <v>1217</v>
      </c>
      <c r="J107" s="351">
        <f t="shared" si="54"/>
        <v>85.58368495077356</v>
      </c>
      <c r="K107" s="351">
        <v>6550</v>
      </c>
      <c r="L107" s="351">
        <f t="shared" si="55"/>
        <v>81.99799699549324</v>
      </c>
      <c r="M107" s="351">
        <v>2736</v>
      </c>
      <c r="N107" s="655">
        <f t="shared" si="56"/>
        <v>127.49301025163093</v>
      </c>
      <c r="O107" s="656">
        <v>4837</v>
      </c>
      <c r="P107" s="351">
        <f t="shared" si="51"/>
        <v>103.93210141813493</v>
      </c>
      <c r="Q107" s="209"/>
    </row>
    <row r="108" spans="1:17" ht="18" customHeight="1">
      <c r="A108" s="1"/>
      <c r="B108" s="70" t="s">
        <v>66</v>
      </c>
      <c r="C108" s="54">
        <f t="shared" si="57"/>
        <v>21077</v>
      </c>
      <c r="D108" s="189">
        <f aca="true" t="shared" si="59" ref="D108:D113">C108/C96*100</f>
        <v>130.49965946381027</v>
      </c>
      <c r="E108" s="98">
        <v>10719</v>
      </c>
      <c r="F108" s="99">
        <f t="shared" si="58"/>
        <v>195.28147203497906</v>
      </c>
      <c r="G108" s="54">
        <v>124</v>
      </c>
      <c r="H108" s="54">
        <f t="shared" si="53"/>
        <v>95.38461538461539</v>
      </c>
      <c r="I108" s="54">
        <v>921</v>
      </c>
      <c r="J108" s="54">
        <f t="shared" si="54"/>
        <v>87.05103969754254</v>
      </c>
      <c r="K108" s="54">
        <v>6225</v>
      </c>
      <c r="L108" s="54">
        <f t="shared" si="55"/>
        <v>88.92857142857142</v>
      </c>
      <c r="M108" s="54">
        <v>3088</v>
      </c>
      <c r="N108" s="54">
        <f t="shared" si="56"/>
        <v>124.81810832659662</v>
      </c>
      <c r="O108" s="94">
        <v>5175</v>
      </c>
      <c r="P108" s="54">
        <f aca="true" t="shared" si="60" ref="P108:P113">O108/O96*100</f>
        <v>117.6938821924039</v>
      </c>
      <c r="Q108" s="209"/>
    </row>
    <row r="109" spans="1:17" ht="18" customHeight="1">
      <c r="A109" s="1"/>
      <c r="B109" s="190" t="s">
        <v>67</v>
      </c>
      <c r="C109" s="191">
        <f t="shared" si="57"/>
        <v>19445</v>
      </c>
      <c r="D109" s="192">
        <f t="shared" si="59"/>
        <v>111.00011416828406</v>
      </c>
      <c r="E109" s="193">
        <v>9357</v>
      </c>
      <c r="F109" s="513">
        <f t="shared" si="58"/>
        <v>119.34948979591837</v>
      </c>
      <c r="G109" s="194">
        <v>125</v>
      </c>
      <c r="H109" s="191">
        <f aca="true" t="shared" si="61" ref="H109:H114">G109/G97*100</f>
        <v>138.88888888888889</v>
      </c>
      <c r="I109" s="191">
        <v>661</v>
      </c>
      <c r="J109" s="191">
        <f aca="true" t="shared" si="62" ref="J109:J114">I109/I97*100</f>
        <v>87.66578249336871</v>
      </c>
      <c r="K109" s="191">
        <v>6882</v>
      </c>
      <c r="L109" s="191">
        <f aca="true" t="shared" si="63" ref="L109:L114">K109/K97*100</f>
        <v>108.73755727603096</v>
      </c>
      <c r="M109" s="191">
        <v>2420</v>
      </c>
      <c r="N109" s="191">
        <f aca="true" t="shared" si="64" ref="N109:N114">M109/M97*100</f>
        <v>96.6067864271457</v>
      </c>
      <c r="O109" s="195">
        <v>5171</v>
      </c>
      <c r="P109" s="191">
        <f t="shared" si="60"/>
        <v>114.5547186530793</v>
      </c>
      <c r="Q109" s="209"/>
    </row>
    <row r="110" spans="1:17" ht="18" customHeight="1">
      <c r="A110" s="1"/>
      <c r="B110" s="654" t="s">
        <v>214</v>
      </c>
      <c r="C110" s="351">
        <f t="shared" si="57"/>
        <v>22167</v>
      </c>
      <c r="D110" s="655">
        <f t="shared" si="59"/>
        <v>113.7235789041658</v>
      </c>
      <c r="E110" s="371">
        <v>9769</v>
      </c>
      <c r="F110" s="657">
        <f t="shared" si="58"/>
        <v>109.5547829987664</v>
      </c>
      <c r="G110" s="372">
        <v>110</v>
      </c>
      <c r="H110" s="351">
        <f t="shared" si="61"/>
        <v>104.76190476190477</v>
      </c>
      <c r="I110" s="351">
        <v>485</v>
      </c>
      <c r="J110" s="351">
        <f t="shared" si="62"/>
        <v>39.81937602627258</v>
      </c>
      <c r="K110" s="351">
        <v>9231</v>
      </c>
      <c r="L110" s="351">
        <f t="shared" si="63"/>
        <v>134.1325196163906</v>
      </c>
      <c r="M110" s="351">
        <v>2572</v>
      </c>
      <c r="N110" s="351">
        <f t="shared" si="64"/>
        <v>108.52320675105484</v>
      </c>
      <c r="O110" s="656">
        <v>5113</v>
      </c>
      <c r="P110" s="351">
        <f t="shared" si="60"/>
        <v>112.69561384174564</v>
      </c>
      <c r="Q110" s="209"/>
    </row>
    <row r="111" spans="1:17" ht="18" customHeight="1">
      <c r="A111" s="1"/>
      <c r="B111" s="70" t="s">
        <v>64</v>
      </c>
      <c r="C111" s="54">
        <f t="shared" si="57"/>
        <v>23371</v>
      </c>
      <c r="D111" s="189">
        <f t="shared" si="59"/>
        <v>101.84329789088373</v>
      </c>
      <c r="E111" s="98">
        <v>10927</v>
      </c>
      <c r="F111" s="54">
        <f t="shared" si="58"/>
        <v>93.01157643854273</v>
      </c>
      <c r="G111" s="54">
        <v>109</v>
      </c>
      <c r="H111" s="54">
        <f t="shared" si="61"/>
        <v>113.54166666666667</v>
      </c>
      <c r="I111" s="54">
        <v>1894</v>
      </c>
      <c r="J111" s="54">
        <f t="shared" si="62"/>
        <v>104.87264673311185</v>
      </c>
      <c r="K111" s="54">
        <v>7406</v>
      </c>
      <c r="L111" s="54">
        <f t="shared" si="63"/>
        <v>102.46264526840065</v>
      </c>
      <c r="M111" s="54">
        <v>3035</v>
      </c>
      <c r="N111" s="54">
        <f t="shared" si="64"/>
        <v>146.6183574879227</v>
      </c>
      <c r="O111" s="94">
        <v>5340</v>
      </c>
      <c r="P111" s="54">
        <f t="shared" si="60"/>
        <v>119.14323962516733</v>
      </c>
      <c r="Q111" s="209"/>
    </row>
    <row r="112" spans="1:17" ht="18" customHeight="1">
      <c r="A112" s="1"/>
      <c r="B112" s="175" t="s">
        <v>218</v>
      </c>
      <c r="C112" s="85">
        <f>E112+G112+I112+K112+M112</f>
        <v>22472</v>
      </c>
      <c r="D112" s="192">
        <f t="shared" si="59"/>
        <v>96.00136705399864</v>
      </c>
      <c r="E112" s="101">
        <v>10192</v>
      </c>
      <c r="F112" s="85">
        <f t="shared" si="58"/>
        <v>89.84485190409028</v>
      </c>
      <c r="G112" s="85">
        <v>139</v>
      </c>
      <c r="H112" s="85">
        <f t="shared" si="61"/>
        <v>173.75</v>
      </c>
      <c r="I112" s="85">
        <v>1586</v>
      </c>
      <c r="J112" s="85">
        <f t="shared" si="62"/>
        <v>109.5303867403315</v>
      </c>
      <c r="K112" s="85">
        <v>7460</v>
      </c>
      <c r="L112" s="85">
        <f t="shared" si="63"/>
        <v>100.40376850605652</v>
      </c>
      <c r="M112" s="85">
        <v>3095</v>
      </c>
      <c r="N112" s="85">
        <f t="shared" si="64"/>
        <v>99.64584674822923</v>
      </c>
      <c r="O112" s="86">
        <v>5465</v>
      </c>
      <c r="P112" s="85">
        <f t="shared" si="60"/>
        <v>118.31565273868803</v>
      </c>
      <c r="Q112" s="209"/>
    </row>
    <row r="113" spans="1:16" ht="18" customHeight="1">
      <c r="A113" s="1"/>
      <c r="B113" s="350" t="s">
        <v>11</v>
      </c>
      <c r="C113" s="180">
        <f>E113+G113+I113+K113+M113</f>
        <v>22381</v>
      </c>
      <c r="D113" s="181">
        <f t="shared" si="59"/>
        <v>92.62125475914583</v>
      </c>
      <c r="E113" s="849">
        <v>10066</v>
      </c>
      <c r="F113" s="180">
        <f>E113/E101*100</f>
        <v>95.766340024736</v>
      </c>
      <c r="G113" s="180">
        <v>124</v>
      </c>
      <c r="H113" s="180">
        <f t="shared" si="61"/>
        <v>121.56862745098039</v>
      </c>
      <c r="I113" s="180">
        <v>1245</v>
      </c>
      <c r="J113" s="180">
        <f t="shared" si="62"/>
        <v>110.76512455516014</v>
      </c>
      <c r="K113" s="180">
        <v>8227</v>
      </c>
      <c r="L113" s="180">
        <f t="shared" si="63"/>
        <v>82.36059665632195</v>
      </c>
      <c r="M113" s="180">
        <v>2719</v>
      </c>
      <c r="N113" s="180">
        <f t="shared" si="64"/>
        <v>111.52584085315833</v>
      </c>
      <c r="O113" s="182">
        <v>5593</v>
      </c>
      <c r="P113" s="180">
        <f t="shared" si="60"/>
        <v>112.62585581957309</v>
      </c>
    </row>
    <row r="114" spans="1:16" ht="18" customHeight="1" thickBot="1">
      <c r="A114" s="1"/>
      <c r="B114" s="850" t="s">
        <v>227</v>
      </c>
      <c r="C114" s="851">
        <f>E114+G114+I114+K114+M114</f>
        <v>22087</v>
      </c>
      <c r="D114" s="852">
        <f>C114/C102*100</f>
        <v>108.605005654718</v>
      </c>
      <c r="E114" s="853">
        <v>11038</v>
      </c>
      <c r="F114" s="851">
        <f>E114/E102*100</f>
        <v>111.79985819912895</v>
      </c>
      <c r="G114" s="851">
        <v>109</v>
      </c>
      <c r="H114" s="851">
        <f t="shared" si="61"/>
        <v>100.92592592592592</v>
      </c>
      <c r="I114" s="851">
        <v>1062</v>
      </c>
      <c r="J114" s="851">
        <f t="shared" si="62"/>
        <v>121.78899082568807</v>
      </c>
      <c r="K114" s="851">
        <v>7579</v>
      </c>
      <c r="L114" s="851">
        <f t="shared" si="63"/>
        <v>100.70422535211267</v>
      </c>
      <c r="M114" s="851">
        <v>2299</v>
      </c>
      <c r="N114" s="851">
        <f t="shared" si="64"/>
        <v>117.41573033707866</v>
      </c>
      <c r="O114" s="854">
        <v>5300</v>
      </c>
      <c r="P114" s="851">
        <f>O114/O102*100</f>
        <v>116.84303350970018</v>
      </c>
    </row>
    <row r="115" spans="1:16" ht="15" thickTop="1">
      <c r="A115" s="1"/>
      <c r="B115" s="75" t="s">
        <v>58</v>
      </c>
      <c r="C115" s="194">
        <v>29557</v>
      </c>
      <c r="D115" s="194">
        <v>111</v>
      </c>
      <c r="E115" s="86">
        <v>18587</v>
      </c>
      <c r="F115" s="194">
        <v>139</v>
      </c>
      <c r="G115" s="194">
        <v>180</v>
      </c>
      <c r="H115" s="194">
        <v>91</v>
      </c>
      <c r="I115" s="194">
        <v>2091</v>
      </c>
      <c r="J115" s="194">
        <v>208</v>
      </c>
      <c r="K115" s="194">
        <v>6454</v>
      </c>
      <c r="L115" s="194">
        <v>67</v>
      </c>
      <c r="M115" s="194">
        <v>2245</v>
      </c>
      <c r="N115" s="194">
        <v>95</v>
      </c>
      <c r="O115" s="86">
        <v>4814</v>
      </c>
      <c r="P115" s="75">
        <v>92</v>
      </c>
    </row>
    <row r="116" spans="1:16" ht="14.25">
      <c r="A116" s="1"/>
      <c r="B116" s="75" t="s">
        <v>153</v>
      </c>
      <c r="C116" s="645">
        <v>25800</v>
      </c>
      <c r="D116" s="645">
        <v>87</v>
      </c>
      <c r="E116" s="609">
        <v>13774</v>
      </c>
      <c r="F116" s="645">
        <v>74</v>
      </c>
      <c r="G116" s="645">
        <v>199</v>
      </c>
      <c r="H116" s="645">
        <v>111</v>
      </c>
      <c r="I116" s="645">
        <v>895</v>
      </c>
      <c r="J116" s="645">
        <v>43</v>
      </c>
      <c r="K116" s="645">
        <v>8370</v>
      </c>
      <c r="L116" s="645">
        <v>130</v>
      </c>
      <c r="M116" s="645">
        <v>2562</v>
      </c>
      <c r="N116" s="645">
        <v>114</v>
      </c>
      <c r="O116" s="609">
        <v>4908</v>
      </c>
      <c r="P116" s="662">
        <v>102</v>
      </c>
    </row>
    <row r="117" spans="1:16" ht="14.25">
      <c r="A117" s="1"/>
      <c r="B117" s="75" t="s">
        <v>154</v>
      </c>
      <c r="C117" s="645">
        <v>19426</v>
      </c>
      <c r="D117" s="645">
        <v>75</v>
      </c>
      <c r="E117" s="609">
        <v>7463</v>
      </c>
      <c r="F117" s="645">
        <v>54</v>
      </c>
      <c r="G117" s="645">
        <v>244</v>
      </c>
      <c r="H117" s="645">
        <v>123</v>
      </c>
      <c r="I117" s="645">
        <v>548</v>
      </c>
      <c r="J117" s="645">
        <v>62</v>
      </c>
      <c r="K117" s="645">
        <v>8374</v>
      </c>
      <c r="L117" s="645">
        <v>100</v>
      </c>
      <c r="M117" s="645">
        <v>2797</v>
      </c>
      <c r="N117" s="645">
        <v>109</v>
      </c>
      <c r="O117" s="609">
        <v>5306</v>
      </c>
      <c r="P117" s="662">
        <v>108</v>
      </c>
    </row>
    <row r="118" spans="1:16" ht="14.25">
      <c r="A118" s="52"/>
      <c r="B118" s="8" t="s">
        <v>161</v>
      </c>
      <c r="C118" s="26">
        <v>29623</v>
      </c>
      <c r="D118" s="26">
        <v>152</v>
      </c>
      <c r="E118" s="27">
        <v>14026</v>
      </c>
      <c r="F118" s="26">
        <v>188</v>
      </c>
      <c r="G118" s="26">
        <v>197</v>
      </c>
      <c r="H118" s="26">
        <v>81</v>
      </c>
      <c r="I118" s="26">
        <v>2083</v>
      </c>
      <c r="J118" s="26">
        <v>380</v>
      </c>
      <c r="K118" s="26">
        <v>10262</v>
      </c>
      <c r="L118" s="26">
        <v>123</v>
      </c>
      <c r="M118" s="26">
        <v>3055</v>
      </c>
      <c r="N118" s="26">
        <v>109</v>
      </c>
      <c r="O118" s="27">
        <v>5193</v>
      </c>
      <c r="P118" s="12">
        <v>98</v>
      </c>
    </row>
    <row r="119" spans="1:16" ht="14.25">
      <c r="A119" s="55"/>
      <c r="B119" s="75" t="s">
        <v>156</v>
      </c>
      <c r="C119" s="85">
        <v>31477</v>
      </c>
      <c r="D119" s="85">
        <f>C119/C117*100</f>
        <v>162.0354164521775</v>
      </c>
      <c r="E119" s="86">
        <v>13945</v>
      </c>
      <c r="F119" s="85">
        <f>E119/E117*100</f>
        <v>186.8551520836125</v>
      </c>
      <c r="G119" s="85">
        <v>112</v>
      </c>
      <c r="H119" s="85">
        <f>G119/G117*100</f>
        <v>45.90163934426229</v>
      </c>
      <c r="I119" s="85">
        <v>2183</v>
      </c>
      <c r="J119" s="85">
        <f>I119/I117*100</f>
        <v>398.35766423357666</v>
      </c>
      <c r="K119" s="85">
        <v>12381</v>
      </c>
      <c r="L119" s="85">
        <f>K119/K117*100</f>
        <v>147.85048961069978</v>
      </c>
      <c r="M119" s="85">
        <v>2847</v>
      </c>
      <c r="N119" s="85">
        <f>M119/M117*100</f>
        <v>101.78762960314623</v>
      </c>
      <c r="O119" s="86">
        <v>5467</v>
      </c>
      <c r="P119" s="85">
        <f>O119/O117*100</f>
        <v>103.03430079155673</v>
      </c>
    </row>
    <row r="120" spans="2:16" ht="14.25">
      <c r="B120" s="75" t="s">
        <v>157</v>
      </c>
      <c r="C120" s="85">
        <v>16307</v>
      </c>
      <c r="D120" s="85">
        <v>52</v>
      </c>
      <c r="E120" s="86">
        <v>6394</v>
      </c>
      <c r="F120" s="625">
        <v>46</v>
      </c>
      <c r="G120" s="85">
        <v>85</v>
      </c>
      <c r="H120" s="85">
        <v>76</v>
      </c>
      <c r="I120" s="85">
        <v>1875</v>
      </c>
      <c r="J120" s="85">
        <v>86</v>
      </c>
      <c r="K120" s="85">
        <v>6145</v>
      </c>
      <c r="L120" s="85">
        <v>50</v>
      </c>
      <c r="M120" s="85">
        <v>1808</v>
      </c>
      <c r="N120" s="85">
        <v>64</v>
      </c>
      <c r="O120" s="86">
        <v>4648</v>
      </c>
      <c r="P120" s="85">
        <v>85</v>
      </c>
    </row>
    <row r="121" spans="2:16" ht="14.25">
      <c r="B121" s="75" t="s">
        <v>158</v>
      </c>
      <c r="C121" s="191">
        <v>19449</v>
      </c>
      <c r="D121" s="191">
        <f>C121/C120*100</f>
        <v>119.26779910467897</v>
      </c>
      <c r="E121" s="195">
        <v>6974</v>
      </c>
      <c r="F121" s="191">
        <f>E121/E120*100</f>
        <v>109.07100406631216</v>
      </c>
      <c r="G121" s="191">
        <v>74</v>
      </c>
      <c r="H121" s="191">
        <f>G121/G120*100</f>
        <v>87.05882352941177</v>
      </c>
      <c r="I121" s="191">
        <v>1690</v>
      </c>
      <c r="J121" s="191">
        <f>I121/I120*100</f>
        <v>90.13333333333333</v>
      </c>
      <c r="K121" s="191">
        <v>8780</v>
      </c>
      <c r="L121" s="191">
        <f>K121/K120*100</f>
        <v>142.88039056143208</v>
      </c>
      <c r="M121" s="191">
        <v>1931</v>
      </c>
      <c r="N121" s="191">
        <f>M121/M120*100</f>
        <v>106.80309734513274</v>
      </c>
      <c r="O121" s="195">
        <v>4890</v>
      </c>
      <c r="P121" s="191">
        <f>O121/O120*100</f>
        <v>105.20654044750431</v>
      </c>
    </row>
    <row r="122" spans="2:16" ht="14.25">
      <c r="B122" s="520" t="s">
        <v>162</v>
      </c>
      <c r="C122" s="459">
        <v>24389</v>
      </c>
      <c r="D122" s="459">
        <f>C122/C121*100</f>
        <v>125.39976348398376</v>
      </c>
      <c r="E122" s="569">
        <v>10955</v>
      </c>
      <c r="F122" s="459">
        <f>E122/E121*100</f>
        <v>157.08345282477774</v>
      </c>
      <c r="G122" s="459">
        <v>128</v>
      </c>
      <c r="H122" s="459">
        <f>G122/G121*100</f>
        <v>172.97297297297297</v>
      </c>
      <c r="I122" s="459">
        <v>824</v>
      </c>
      <c r="J122" s="459">
        <f>I122/I121*100</f>
        <v>48.757396449704146</v>
      </c>
      <c r="K122" s="459">
        <v>10040</v>
      </c>
      <c r="L122" s="459">
        <f>K122/K121*100</f>
        <v>114.3507972665148</v>
      </c>
      <c r="M122" s="459">
        <v>2442</v>
      </c>
      <c r="N122" s="459">
        <f>M122/M121*100</f>
        <v>126.4629725530813</v>
      </c>
      <c r="O122" s="569">
        <v>5694</v>
      </c>
      <c r="P122" s="459">
        <f>O122/O121*100</f>
        <v>116.44171779141104</v>
      </c>
    </row>
    <row r="123" spans="2:16" ht="14.25">
      <c r="B123" s="544" t="s">
        <v>163</v>
      </c>
      <c r="C123" s="648">
        <v>25594</v>
      </c>
      <c r="D123" s="648">
        <f>C123/C122*100</f>
        <v>104.94075197835089</v>
      </c>
      <c r="E123" s="652">
        <v>11188</v>
      </c>
      <c r="F123" s="648">
        <f>E123/E122*100</f>
        <v>102.12688270196257</v>
      </c>
      <c r="G123" s="648">
        <v>87</v>
      </c>
      <c r="H123" s="648">
        <f>G123/G122*100</f>
        <v>67.96875</v>
      </c>
      <c r="I123" s="648">
        <v>1837</v>
      </c>
      <c r="J123" s="648">
        <f>I123/I122*100</f>
        <v>222.9368932038835</v>
      </c>
      <c r="K123" s="648">
        <v>10106</v>
      </c>
      <c r="L123" s="648">
        <f>K123/K122*100</f>
        <v>100.65737051792829</v>
      </c>
      <c r="M123" s="648">
        <v>2376</v>
      </c>
      <c r="N123" s="648">
        <f>M123/M122*100</f>
        <v>97.2972972972973</v>
      </c>
      <c r="O123" s="652">
        <v>4661</v>
      </c>
      <c r="P123" s="648">
        <f>O123/O122*100</f>
        <v>81.85809624165789</v>
      </c>
    </row>
    <row r="124" spans="2:16" ht="14.25">
      <c r="B124" s="427" t="s">
        <v>203</v>
      </c>
      <c r="C124" s="377">
        <v>23408</v>
      </c>
      <c r="D124" s="377">
        <f>C124/C123*100</f>
        <v>91.4589356880519</v>
      </c>
      <c r="E124" s="518">
        <v>11344</v>
      </c>
      <c r="F124" s="377">
        <f>E124/E123*100</f>
        <v>101.39435109045405</v>
      </c>
      <c r="G124" s="377">
        <v>80</v>
      </c>
      <c r="H124" s="377">
        <f>G124/G123*100</f>
        <v>91.95402298850574</v>
      </c>
      <c r="I124" s="377">
        <v>1448</v>
      </c>
      <c r="J124" s="377">
        <f>I124/I123*100</f>
        <v>78.82416984213391</v>
      </c>
      <c r="K124" s="377">
        <v>7430</v>
      </c>
      <c r="L124" s="377">
        <f>K124/K123*100</f>
        <v>73.52068078369285</v>
      </c>
      <c r="M124" s="377">
        <v>3106</v>
      </c>
      <c r="N124" s="377">
        <f>M124/M123*100</f>
        <v>130.72390572390574</v>
      </c>
      <c r="O124" s="518">
        <v>4619</v>
      </c>
      <c r="P124" s="377">
        <f>O124/O123*100</f>
        <v>99.09890581420296</v>
      </c>
    </row>
    <row r="125" spans="2:16" ht="14.25">
      <c r="B125" s="167" t="s">
        <v>219</v>
      </c>
      <c r="C125" s="826">
        <f>E125+G125+I125+K125+M125</f>
        <v>22472</v>
      </c>
      <c r="D125" s="166">
        <f>C125/C124*100</f>
        <v>96.00136705399864</v>
      </c>
      <c r="E125" s="798">
        <f>+E112</f>
        <v>10192</v>
      </c>
      <c r="F125" s="166">
        <f>E125/E124*100</f>
        <v>89.84485190409028</v>
      </c>
      <c r="G125" s="798">
        <f>+G112</f>
        <v>139</v>
      </c>
      <c r="H125" s="166">
        <f>G125/G124*100</f>
        <v>173.75</v>
      </c>
      <c r="I125" s="798">
        <f>+I112</f>
        <v>1586</v>
      </c>
      <c r="J125" s="166">
        <f>I125/I124*100</f>
        <v>109.5303867403315</v>
      </c>
      <c r="K125" s="798">
        <f>+K112</f>
        <v>7460</v>
      </c>
      <c r="L125" s="166">
        <f>K125/K124*100</f>
        <v>100.40376850605652</v>
      </c>
      <c r="M125" s="798">
        <f>+M112</f>
        <v>3095</v>
      </c>
      <c r="N125" s="166">
        <f>M125/M124*100</f>
        <v>99.64584674822923</v>
      </c>
      <c r="O125" s="798">
        <f>+O112</f>
        <v>5465</v>
      </c>
      <c r="P125" s="166">
        <f>O125/O124*100</f>
        <v>118.31565273868803</v>
      </c>
    </row>
    <row r="126" spans="2:17" ht="18" customHeight="1">
      <c r="B126" s="208" t="s">
        <v>104</v>
      </c>
      <c r="F126" s="419" t="s">
        <v>118</v>
      </c>
      <c r="G126" s="419"/>
      <c r="H126" s="419"/>
      <c r="I126" s="419"/>
      <c r="J126" s="419"/>
      <c r="K126" s="419"/>
      <c r="L126" s="419"/>
      <c r="M126" s="419"/>
      <c r="N126" s="419"/>
      <c r="O126" s="419"/>
      <c r="Q126" s="209"/>
    </row>
    <row r="128" ht="14.25">
      <c r="D128" s="209"/>
    </row>
  </sheetData>
  <sheetProtection/>
  <printOptions/>
  <pageMargins left="0.5118110236220472" right="0.5511811023622047" top="0.5118110236220472" bottom="0.31496062992125984" header="0.5118110236220472" footer="0.31496062992125984"/>
  <pageSetup horizontalDpi="300" verticalDpi="3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B1:Q18"/>
  <sheetViews>
    <sheetView tabSelected="1" defaultGridColor="0" zoomScale="78" zoomScaleNormal="78" zoomScalePageLayoutView="0" colorId="22" workbookViewId="0" topLeftCell="A1">
      <selection activeCell="B2" sqref="B2"/>
    </sheetView>
  </sheetViews>
  <sheetFormatPr defaultColWidth="10.59765625" defaultRowHeight="15"/>
  <cols>
    <col min="1" max="1" width="6.09765625" style="0" customWidth="1"/>
    <col min="2" max="2" width="11.8984375" style="0" customWidth="1"/>
    <col min="3" max="3" width="9.69921875" style="0" customWidth="1"/>
    <col min="4" max="5" width="9.59765625" style="0" customWidth="1"/>
    <col min="6" max="6" width="9" style="0" customWidth="1"/>
    <col min="7" max="7" width="10.69921875" style="0" customWidth="1"/>
    <col min="8" max="10" width="9.59765625" style="0" customWidth="1"/>
    <col min="11" max="11" width="8.5" style="0" customWidth="1"/>
    <col min="12" max="12" width="8" style="0" customWidth="1"/>
    <col min="13" max="13" width="9.59765625" style="0" customWidth="1"/>
    <col min="14" max="14" width="8.5" style="0" customWidth="1"/>
    <col min="15" max="15" width="9.5" style="0" customWidth="1"/>
    <col min="16" max="16" width="9.59765625" style="0" customWidth="1"/>
    <col min="17" max="17" width="8.09765625" style="0" customWidth="1"/>
    <col min="18" max="18" width="5.59765625" style="0" customWidth="1"/>
    <col min="19" max="19" width="8.59765625" style="0" customWidth="1"/>
    <col min="20" max="20" width="5.59765625" style="0" customWidth="1"/>
  </cols>
  <sheetData>
    <row r="1" spans="2:17" s="118" customFormat="1" ht="15" customHeight="1" thickBot="1">
      <c r="B1" s="168" t="s">
        <v>92</v>
      </c>
      <c r="C1" s="119"/>
      <c r="D1" s="119"/>
      <c r="E1" s="119"/>
      <c r="F1" s="119"/>
      <c r="G1" s="120"/>
      <c r="H1" s="119"/>
      <c r="I1" s="119"/>
      <c r="J1" s="119"/>
      <c r="K1" s="120"/>
      <c r="L1" s="120"/>
      <c r="M1" s="120"/>
      <c r="N1" s="120"/>
      <c r="O1" s="120"/>
      <c r="P1" s="120"/>
      <c r="Q1" s="120"/>
    </row>
    <row r="2" spans="2:17" s="118" customFormat="1" ht="26.25" customHeight="1" thickBot="1">
      <c r="B2" s="169" t="s">
        <v>164</v>
      </c>
      <c r="C2" s="121"/>
      <c r="D2" s="121"/>
      <c r="E2" s="121"/>
      <c r="F2" s="121"/>
      <c r="G2" s="199" t="s">
        <v>228</v>
      </c>
      <c r="H2" s="200"/>
      <c r="I2" s="200"/>
      <c r="J2" s="200"/>
      <c r="K2" s="201"/>
      <c r="L2" s="202"/>
      <c r="M2" s="124"/>
      <c r="N2" s="124"/>
      <c r="O2" s="124"/>
      <c r="P2" s="124"/>
      <c r="Q2" s="124"/>
    </row>
    <row r="3" spans="2:17" s="118" customFormat="1" ht="27" customHeight="1">
      <c r="B3" s="121"/>
      <c r="C3" s="121"/>
      <c r="D3" s="183"/>
      <c r="E3" s="121"/>
      <c r="F3" s="121"/>
      <c r="G3" s="199" t="s">
        <v>112</v>
      </c>
      <c r="H3" s="200"/>
      <c r="I3" s="200"/>
      <c r="J3" s="200"/>
      <c r="K3" s="201"/>
      <c r="L3" s="202"/>
      <c r="M3" s="124"/>
      <c r="N3" s="124"/>
      <c r="O3" s="124"/>
      <c r="P3" s="124"/>
      <c r="Q3" s="124"/>
    </row>
    <row r="4" spans="2:17" s="118" customFormat="1" ht="12" customHeight="1">
      <c r="B4" s="121"/>
      <c r="C4" s="121"/>
      <c r="D4" s="121"/>
      <c r="E4" s="121"/>
      <c r="F4" s="121"/>
      <c r="G4" s="122"/>
      <c r="H4" s="123"/>
      <c r="I4" s="123"/>
      <c r="J4" s="123"/>
      <c r="K4" s="122"/>
      <c r="L4" s="124"/>
      <c r="M4" s="124"/>
      <c r="N4" s="124"/>
      <c r="O4" s="124"/>
      <c r="P4" s="124"/>
      <c r="Q4" s="124"/>
    </row>
    <row r="5" spans="2:17" s="118" customFormat="1" ht="20.25" customHeight="1">
      <c r="B5" s="121"/>
      <c r="C5" s="121"/>
      <c r="D5" s="121"/>
      <c r="E5" s="121"/>
      <c r="F5" s="121"/>
      <c r="G5" s="124"/>
      <c r="H5" s="121"/>
      <c r="I5" s="121"/>
      <c r="J5" s="121"/>
      <c r="K5" s="124"/>
      <c r="L5" s="124"/>
      <c r="M5" s="124"/>
      <c r="N5" s="124"/>
      <c r="O5" s="124"/>
      <c r="P5" s="125" t="s">
        <v>69</v>
      </c>
      <c r="Q5" s="125"/>
    </row>
    <row r="6" spans="2:17" s="118" customFormat="1" ht="30" customHeight="1">
      <c r="B6" s="126"/>
      <c r="C6" s="127"/>
      <c r="D6" s="203"/>
      <c r="E6" s="204" t="s">
        <v>87</v>
      </c>
      <c r="F6" s="204"/>
      <c r="G6" s="129"/>
      <c r="H6" s="127"/>
      <c r="I6" s="205"/>
      <c r="J6" s="204" t="s">
        <v>90</v>
      </c>
      <c r="K6" s="206"/>
      <c r="L6" s="206"/>
      <c r="M6" s="129"/>
      <c r="N6" s="129"/>
      <c r="O6" s="130"/>
      <c r="P6" s="129"/>
      <c r="Q6" s="131"/>
    </row>
    <row r="7" spans="2:17" s="118" customFormat="1" ht="19.5" customHeight="1">
      <c r="B7" s="132"/>
      <c r="C7" s="133"/>
      <c r="D7" s="128"/>
      <c r="E7" s="128"/>
      <c r="F7" s="128"/>
      <c r="G7" s="129"/>
      <c r="H7" s="127"/>
      <c r="I7" s="128"/>
      <c r="J7" s="128"/>
      <c r="K7" s="129"/>
      <c r="L7" s="134"/>
      <c r="M7" s="134"/>
      <c r="N7" s="129"/>
      <c r="O7" s="135"/>
      <c r="P7" s="136"/>
      <c r="Q7" s="137"/>
    </row>
    <row r="8" spans="2:17" s="118" customFormat="1" ht="24" customHeight="1">
      <c r="B8" s="112" t="s">
        <v>70</v>
      </c>
      <c r="C8" s="113" t="s">
        <v>71</v>
      </c>
      <c r="D8" s="114" t="s">
        <v>72</v>
      </c>
      <c r="E8" s="114" t="s">
        <v>73</v>
      </c>
      <c r="F8" s="114" t="s">
        <v>74</v>
      </c>
      <c r="G8" s="142" t="s">
        <v>4</v>
      </c>
      <c r="H8" s="113" t="s">
        <v>75</v>
      </c>
      <c r="I8" s="114" t="s">
        <v>76</v>
      </c>
      <c r="J8" s="114" t="s">
        <v>77</v>
      </c>
      <c r="K8" s="142" t="s">
        <v>4</v>
      </c>
      <c r="L8" s="115" t="s">
        <v>78</v>
      </c>
      <c r="M8" s="115" t="s">
        <v>79</v>
      </c>
      <c r="N8" s="142" t="s">
        <v>4</v>
      </c>
      <c r="O8" s="116" t="s">
        <v>80</v>
      </c>
      <c r="P8" s="117" t="s">
        <v>81</v>
      </c>
      <c r="Q8" s="143" t="s">
        <v>4</v>
      </c>
    </row>
    <row r="9" spans="2:17" s="118" customFormat="1" ht="45" customHeight="1">
      <c r="B9" s="138" t="s">
        <v>82</v>
      </c>
      <c r="C9" s="144">
        <v>10066</v>
      </c>
      <c r="D9" s="145">
        <v>1013</v>
      </c>
      <c r="E9" s="145">
        <v>0</v>
      </c>
      <c r="F9" s="145">
        <v>10295</v>
      </c>
      <c r="G9" s="339">
        <v>123.7</v>
      </c>
      <c r="H9" s="146">
        <v>0</v>
      </c>
      <c r="I9" s="147">
        <v>8999</v>
      </c>
      <c r="J9" s="144">
        <v>8999</v>
      </c>
      <c r="K9" s="339">
        <v>102.9</v>
      </c>
      <c r="L9" s="145">
        <v>328</v>
      </c>
      <c r="M9" s="145">
        <f>J9+L9</f>
        <v>9327</v>
      </c>
      <c r="N9" s="339">
        <v>103.8</v>
      </c>
      <c r="O9" s="148">
        <v>1009</v>
      </c>
      <c r="P9" s="149">
        <v>11038</v>
      </c>
      <c r="Q9" s="347">
        <v>111.8</v>
      </c>
    </row>
    <row r="10" spans="2:17" s="118" customFormat="1" ht="45" customHeight="1">
      <c r="B10" s="138" t="s">
        <v>83</v>
      </c>
      <c r="C10" s="144">
        <v>124</v>
      </c>
      <c r="D10" s="145">
        <v>21</v>
      </c>
      <c r="E10" s="145">
        <v>0</v>
      </c>
      <c r="F10" s="145">
        <v>41</v>
      </c>
      <c r="G10" s="339">
        <v>40.6</v>
      </c>
      <c r="H10" s="146">
        <v>2</v>
      </c>
      <c r="I10" s="147">
        <v>57</v>
      </c>
      <c r="J10" s="144">
        <v>59</v>
      </c>
      <c r="K10" s="339">
        <v>50</v>
      </c>
      <c r="L10" s="145">
        <v>0</v>
      </c>
      <c r="M10" s="145">
        <f>J10+L10</f>
        <v>59</v>
      </c>
      <c r="N10" s="339">
        <v>50</v>
      </c>
      <c r="O10" s="148">
        <v>18</v>
      </c>
      <c r="P10" s="149">
        <v>109</v>
      </c>
      <c r="Q10" s="347">
        <v>100.9</v>
      </c>
    </row>
    <row r="11" spans="2:17" s="118" customFormat="1" ht="45" customHeight="1">
      <c r="B11" s="138" t="s">
        <v>84</v>
      </c>
      <c r="C11" s="144">
        <v>1245</v>
      </c>
      <c r="D11" s="145">
        <v>7</v>
      </c>
      <c r="E11" s="145">
        <v>0</v>
      </c>
      <c r="F11" s="145">
        <v>0</v>
      </c>
      <c r="G11" s="827" t="s">
        <v>220</v>
      </c>
      <c r="H11" s="146">
        <v>0</v>
      </c>
      <c r="I11" s="147">
        <v>183</v>
      </c>
      <c r="J11" s="144">
        <v>183</v>
      </c>
      <c r="K11" s="339">
        <v>72.9</v>
      </c>
      <c r="L11" s="145">
        <v>0</v>
      </c>
      <c r="M11" s="145">
        <f>J11+L11</f>
        <v>183</v>
      </c>
      <c r="N11" s="339">
        <v>72.9</v>
      </c>
      <c r="O11" s="148">
        <v>7</v>
      </c>
      <c r="P11" s="149">
        <v>1062</v>
      </c>
      <c r="Q11" s="347">
        <v>121.8</v>
      </c>
    </row>
    <row r="12" spans="2:17" s="118" customFormat="1" ht="45" customHeight="1">
      <c r="B12" s="138" t="s">
        <v>88</v>
      </c>
      <c r="C12" s="144">
        <v>8226</v>
      </c>
      <c r="D12" s="145">
        <v>366</v>
      </c>
      <c r="E12" s="145">
        <v>0</v>
      </c>
      <c r="F12" s="145">
        <v>4619</v>
      </c>
      <c r="G12" s="340">
        <v>185.6</v>
      </c>
      <c r="H12" s="144">
        <v>0</v>
      </c>
      <c r="I12" s="145">
        <v>5250</v>
      </c>
      <c r="J12" s="145">
        <v>5250</v>
      </c>
      <c r="K12" s="339">
        <v>112.6</v>
      </c>
      <c r="L12" s="145">
        <v>16</v>
      </c>
      <c r="M12" s="145">
        <f>J12+L12</f>
        <v>5266</v>
      </c>
      <c r="N12" s="339">
        <v>112.9</v>
      </c>
      <c r="O12" s="150">
        <v>366</v>
      </c>
      <c r="P12" s="144">
        <v>7579</v>
      </c>
      <c r="Q12" s="348">
        <v>100.7</v>
      </c>
    </row>
    <row r="13" spans="2:17" s="118" customFormat="1" ht="45" customHeight="1" thickBot="1">
      <c r="B13" s="138" t="s">
        <v>85</v>
      </c>
      <c r="C13" s="144">
        <v>2719</v>
      </c>
      <c r="D13" s="145">
        <v>62</v>
      </c>
      <c r="E13" s="145">
        <v>0</v>
      </c>
      <c r="F13" s="145">
        <v>445</v>
      </c>
      <c r="G13" s="341">
        <v>169.2</v>
      </c>
      <c r="H13" s="146">
        <v>0</v>
      </c>
      <c r="I13" s="147">
        <v>865</v>
      </c>
      <c r="J13" s="144">
        <v>865</v>
      </c>
      <c r="K13" s="339">
        <v>123.9</v>
      </c>
      <c r="L13" s="145">
        <v>0</v>
      </c>
      <c r="M13" s="145">
        <f>J13+L13</f>
        <v>865</v>
      </c>
      <c r="N13" s="339">
        <v>123.9</v>
      </c>
      <c r="O13" s="148">
        <v>62</v>
      </c>
      <c r="P13" s="151">
        <v>2299</v>
      </c>
      <c r="Q13" s="347">
        <v>117.4</v>
      </c>
    </row>
    <row r="14" spans="2:17" s="118" customFormat="1" ht="45" customHeight="1" thickBot="1">
      <c r="B14" s="139" t="s">
        <v>86</v>
      </c>
      <c r="C14" s="152">
        <f>SUM(C9:C13)</f>
        <v>22380</v>
      </c>
      <c r="D14" s="153">
        <f>SUM(D9:D13)</f>
        <v>1469</v>
      </c>
      <c r="E14" s="153">
        <f>SUM(E9:E13)</f>
        <v>0</v>
      </c>
      <c r="F14" s="153">
        <f>SUM(F9:F13)</f>
        <v>15400</v>
      </c>
      <c r="G14" s="342">
        <v>137.8</v>
      </c>
      <c r="H14" s="152">
        <f>SUM(H9:H13)</f>
        <v>2</v>
      </c>
      <c r="I14" s="153">
        <f>SUM(I9:I13)</f>
        <v>15354</v>
      </c>
      <c r="J14" s="153">
        <f>SUM(J9:J13)</f>
        <v>15356</v>
      </c>
      <c r="K14" s="345">
        <v>106.1</v>
      </c>
      <c r="L14" s="153">
        <v>344</v>
      </c>
      <c r="M14" s="153">
        <f>SUM(M9:M13)</f>
        <v>15700</v>
      </c>
      <c r="N14" s="342">
        <v>106.2</v>
      </c>
      <c r="O14" s="154">
        <f>SUM(O9:O13)</f>
        <v>1462</v>
      </c>
      <c r="P14" s="155">
        <f>SUM(P9:P13)</f>
        <v>22087</v>
      </c>
      <c r="Q14" s="345">
        <v>108.6</v>
      </c>
    </row>
    <row r="15" spans="2:17" s="118" customFormat="1" ht="20.25" customHeight="1" thickBot="1">
      <c r="B15" s="140"/>
      <c r="C15" s="156" t="s">
        <v>89</v>
      </c>
      <c r="D15" s="156" t="s">
        <v>89</v>
      </c>
      <c r="E15" s="156"/>
      <c r="F15" s="156"/>
      <c r="G15" s="343"/>
      <c r="H15" s="156"/>
      <c r="I15" s="156"/>
      <c r="J15" s="156"/>
      <c r="K15" s="343"/>
      <c r="L15" s="157"/>
      <c r="M15" s="188"/>
      <c r="N15" s="343"/>
      <c r="O15" s="158"/>
      <c r="P15" s="158"/>
      <c r="Q15" s="349"/>
    </row>
    <row r="16" spans="2:17" s="118" customFormat="1" ht="45" customHeight="1" thickBot="1">
      <c r="B16" s="141" t="s">
        <v>10</v>
      </c>
      <c r="C16" s="159">
        <v>5593</v>
      </c>
      <c r="D16" s="160">
        <v>85</v>
      </c>
      <c r="E16" s="160">
        <v>0</v>
      </c>
      <c r="F16" s="160">
        <v>901</v>
      </c>
      <c r="G16" s="344">
        <v>108.8</v>
      </c>
      <c r="H16" s="161">
        <v>2</v>
      </c>
      <c r="I16" s="161">
        <v>1220</v>
      </c>
      <c r="J16" s="161">
        <v>1222</v>
      </c>
      <c r="K16" s="346">
        <v>95.1</v>
      </c>
      <c r="L16" s="162">
        <v>15</v>
      </c>
      <c r="M16" s="752">
        <f>J16+L16</f>
        <v>1237</v>
      </c>
      <c r="N16" s="753">
        <v>95.2</v>
      </c>
      <c r="O16" s="537">
        <v>42</v>
      </c>
      <c r="P16" s="161">
        <v>5300</v>
      </c>
      <c r="Q16" s="344">
        <v>116.8</v>
      </c>
    </row>
    <row r="17" s="118" customFormat="1" ht="17.25"/>
    <row r="18" spans="2:16" s="118" customFormat="1" ht="17.25">
      <c r="B18" t="s">
        <v>105</v>
      </c>
      <c r="C18" s="208"/>
      <c r="D18"/>
      <c r="E18"/>
      <c r="F18"/>
      <c r="G18" s="419" t="s">
        <v>118</v>
      </c>
      <c r="H18" s="419"/>
      <c r="I18" s="419"/>
      <c r="J18" s="419"/>
      <c r="K18" s="419"/>
      <c r="L18" s="419"/>
      <c r="M18" s="419"/>
      <c r="N18" s="419"/>
      <c r="O18" s="419"/>
      <c r="P18" s="419"/>
    </row>
  </sheetData>
  <sheetProtection/>
  <printOptions/>
  <pageMargins left="0.49" right="0.34" top="0.4724409448818898" bottom="0.2755905511811024" header="0.4724409448818898" footer="0.275590551181102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 可塑剤工業会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可塑剤工業会</dc:creator>
  <cp:keywords/>
  <dc:description/>
  <cp:lastModifiedBy>sadakuni</cp:lastModifiedBy>
  <cp:lastPrinted>2015-06-11T07:30:29Z</cp:lastPrinted>
  <dcterms:created xsi:type="dcterms:W3CDTF">2001-04-23T00:24:46Z</dcterms:created>
  <dcterms:modified xsi:type="dcterms:W3CDTF">2015-06-11T08:41:52Z</dcterms:modified>
  <cp:category/>
  <cp:version/>
  <cp:contentType/>
  <cp:contentStatus/>
</cp:coreProperties>
</file>